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Portal Transparência\2020\"/>
    </mc:Choice>
  </mc:AlternateContent>
  <bookViews>
    <workbookView xWindow="10596" yWindow="300" windowWidth="16692" windowHeight="12132"/>
  </bookViews>
  <sheets>
    <sheet name="FEVEREIRO 2020" sheetId="30" r:id="rId1"/>
  </sheets>
  <calcPr calcId="152511"/>
</workbook>
</file>

<file path=xl/calcChain.xml><?xml version="1.0" encoding="utf-8"?>
<calcChain xmlns="http://schemas.openxmlformats.org/spreadsheetml/2006/main">
  <c r="H22" i="30" l="1"/>
  <c r="I66" i="30" l="1"/>
  <c r="H66" i="30"/>
  <c r="I49" i="30"/>
  <c r="H40" i="30"/>
  <c r="I56" i="30"/>
  <c r="H32" i="30"/>
  <c r="I41" i="30"/>
  <c r="I31" i="30"/>
  <c r="I26" i="30"/>
  <c r="H26" i="30"/>
  <c r="F70" i="30"/>
  <c r="H52" i="30"/>
  <c r="M47" i="30"/>
  <c r="H46" i="30" l="1"/>
  <c r="H45" i="30"/>
  <c r="H38" i="30"/>
  <c r="I34" i="30"/>
  <c r="I12" i="30"/>
  <c r="I55" i="30"/>
  <c r="H24" i="30"/>
  <c r="I17" i="30"/>
  <c r="E67" i="30"/>
  <c r="I48" i="30"/>
  <c r="I13" i="30"/>
  <c r="H11" i="30"/>
  <c r="H12" i="30" l="1"/>
  <c r="H65" i="30"/>
  <c r="M37" i="30" l="1"/>
  <c r="C70" i="30" l="1"/>
  <c r="M68" i="30"/>
  <c r="M63" i="30"/>
  <c r="M36" i="30" l="1"/>
  <c r="M10" i="30" l="1"/>
  <c r="M54" i="30" l="1"/>
  <c r="M29" i="30"/>
  <c r="M44" i="30" l="1"/>
  <c r="M15" i="30" l="1"/>
  <c r="M65" i="30"/>
  <c r="M39" i="30" l="1"/>
  <c r="M33" i="30"/>
  <c r="M4" i="30"/>
  <c r="M28" i="30" l="1"/>
  <c r="M53" i="30"/>
  <c r="M23" i="30"/>
  <c r="M61" i="30" l="1"/>
  <c r="M32" i="30" l="1"/>
  <c r="M48" i="30" l="1"/>
  <c r="M50" i="30" l="1"/>
  <c r="M43" i="30"/>
  <c r="M34" i="30"/>
  <c r="M25" i="30" l="1"/>
  <c r="M24" i="30"/>
  <c r="M20" i="30" l="1"/>
  <c r="M18" i="30"/>
  <c r="K70" i="30" l="1"/>
  <c r="E70" i="30"/>
  <c r="J70" i="30"/>
  <c r="M19" i="30"/>
  <c r="M5" i="30"/>
  <c r="M51" i="30" l="1"/>
  <c r="M14" i="30"/>
  <c r="M45" i="30"/>
  <c r="M26" i="30"/>
  <c r="M16" i="30"/>
  <c r="M12" i="30"/>
  <c r="M22" i="30"/>
  <c r="M31" i="30"/>
  <c r="M35" i="30"/>
  <c r="M49" i="30"/>
  <c r="M57" i="30"/>
  <c r="M60" i="30"/>
  <c r="M67" i="30"/>
  <c r="M9" i="30"/>
  <c r="M41" i="30"/>
  <c r="M56" i="30"/>
  <c r="M6" i="30"/>
  <c r="M30" i="30"/>
  <c r="I70" i="30"/>
  <c r="M40" i="30"/>
  <c r="M62" i="30"/>
  <c r="M17" i="30"/>
  <c r="H70" i="30"/>
  <c r="M7" i="30"/>
  <c r="M13" i="30"/>
  <c r="M38" i="30"/>
  <c r="M42" i="30"/>
  <c r="M46" i="30"/>
  <c r="M52" i="30"/>
  <c r="M55" i="30"/>
  <c r="M58" i="30"/>
  <c r="M64" i="30"/>
  <c r="M66" i="30"/>
  <c r="M69" i="30"/>
  <c r="M27" i="30"/>
  <c r="M59" i="30"/>
  <c r="M21" i="30"/>
  <c r="M11" i="30"/>
  <c r="D70" i="30"/>
  <c r="M8" i="30"/>
  <c r="M70" i="30" l="1"/>
  <c r="L70" i="30"/>
  <c r="G70" i="30"/>
</calcChain>
</file>

<file path=xl/sharedStrings.xml><?xml version="1.0" encoding="utf-8"?>
<sst xmlns="http://schemas.openxmlformats.org/spreadsheetml/2006/main" count="147" uniqueCount="110">
  <si>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</si>
  <si>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</si>
  <si>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</si>
  <si>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</si>
  <si>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</si>
  <si>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</si>
  <si>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</si>
  <si>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</si>
  <si>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</si>
  <si>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</si>
  <si>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</si>
  <si>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</si>
  <si>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</si>
  <si>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</si>
  <si>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</si>
  <si>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</si>
  <si>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</si>
  <si>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</si>
  <si>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</si>
  <si>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</si>
  <si>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</si>
  <si>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</si>
  <si>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</si>
  <si>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</si>
  <si>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</si>
  <si>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</si>
  <si>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</si>
  <si>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</si>
  <si>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</si>
  <si>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</si>
  <si>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</si>
  <si>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</si>
  <si>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</si>
  <si>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</si>
  <si>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</si>
  <si>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</si>
  <si>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</si>
  <si>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</si>
  <si>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</si>
  <si>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</si>
  <si>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</si>
  <si>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</si>
  <si>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</si>
  <si>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Carlos Lopes</t>
  </si>
  <si>
    <t>Supervisor de Almoxarifado e Apoio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</si>
  <si>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</si>
  <si>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</si>
  <si>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</si>
  <si>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</si>
  <si>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</si>
  <si>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</si>
  <si>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</si>
  <si>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</si>
  <si>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</si>
  <si>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</si>
  <si>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</si>
  <si>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</si>
  <si>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</si>
  <si>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</si>
  <si>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</si>
  <si>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</si>
  <si>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</si>
  <si>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</si>
  <si>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</si>
  <si>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</si>
  <si>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</si>
  <si>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</si>
  <si>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</si>
  <si>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</si>
  <si>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</si>
  <si>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</si>
  <si>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</si>
  <si>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</si>
  <si>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</si>
  <si>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</si>
  <si>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</si>
  <si>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</si>
  <si>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</si>
  <si>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</si>
  <si>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</si>
  <si>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</si>
  <si>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</si>
  <si>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</si>
  <si>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</si>
  <si>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</si>
  <si>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</si>
  <si>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</si>
  <si>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</si>
  <si>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</si>
  <si>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</si>
  <si>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</si>
  <si>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</si>
  <si>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</si>
  <si>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</si>
  <si>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</si>
  <si>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</si>
  <si>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</si>
  <si>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</si>
  <si>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</si>
  <si>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</si>
  <si>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</si>
  <si>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</si>
  <si>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</si>
  <si>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</si>
  <si>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</si>
  <si>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</si>
  <si>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</si>
  <si>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</si>
  <si>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FOLHA DE PAGAMENTO - FEVEREIRO 2020</t>
  </si>
  <si>
    <t>Maria José Mendes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</si>
</sst>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90" zoomScaleNormal="90" workbookViewId="0">
      <pane ySplit="3" topLeftCell="A4" activePane="bottomLeft" state="frozen"/>
      <selection pane="bottomLeft" activeCell="B9" sqref="B9"/>
    </sheetView>
  </sheetViews>
  <sheetFormatPr defaultColWidth="73" defaultRowHeight="14.4" x14ac:dyDescent="0.3"/>
  <cols>
    <col min="1" max="1" width="37.44140625" style="1" bestFit="1" customWidth="1"/>
    <col min="2" max="2" width="44.33203125" style="1" bestFit="1" customWidth="1"/>
    <col min="3" max="3" width="16" style="1" customWidth="1"/>
    <col min="4" max="4" width="14.109375" style="1" customWidth="1"/>
    <col min="5" max="5" width="15.109375" style="1" customWidth="1"/>
    <col min="6" max="6" width="13.88671875" style="1" customWidth="1"/>
    <col min="7" max="7" width="14.88671875" style="1" customWidth="1"/>
    <col min="8" max="8" width="15.44140625" style="1" customWidth="1"/>
    <col min="9" max="9" width="15.33203125" style="1" customWidth="1"/>
    <col min="10" max="10" width="15.109375" style="1" customWidth="1"/>
    <col min="11" max="11" width="16.109375" style="1" customWidth="1"/>
    <col min="12" max="12" width="14.88671875" style="1" customWidth="1"/>
    <col min="13" max="13" width="14.6640625" style="1" bestFit="1" customWidth="1"/>
    <col min="14" max="16384" width="73" style="1"/>
  </cols>
  <sheetData>
    <row r="1" spans="1:13" ht="21" x14ac:dyDescent="0.4">
      <c r="A1" s="14" t="s">
        <v>108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5.25" customHeight="1" thickBot="1" x14ac:dyDescent="0.35">
      <c r="A3" s="2" t="s">
        <v>35</v>
      </c>
      <c r="B3" s="2" t="s">
        <v>59</v>
      </c>
      <c r="C3" s="3" t="s">
        <v>58</v>
      </c>
      <c r="D3" s="3" t="s">
        <v>107</v>
      </c>
      <c r="E3" s="3" t="s">
        <v>98</v>
      </c>
      <c r="F3" s="3" t="s">
        <v>60</v>
      </c>
      <c r="G3" s="3" t="s">
        <v>51</v>
      </c>
      <c r="H3" s="3" t="s">
        <v>61</v>
      </c>
      <c r="I3" s="3" t="s">
        <v>69</v>
      </c>
      <c r="J3" s="3" t="s">
        <v>62</v>
      </c>
      <c r="K3" s="3" t="s">
        <v>63</v>
      </c>
      <c r="L3" s="3" t="s">
        <v>36</v>
      </c>
      <c r="M3" s="3" t="s">
        <v>37</v>
      </c>
    </row>
    <row r="4" spans="1:13" s="12" customFormat="1" x14ac:dyDescent="0.3">
      <c r="A4" s="17" t="s">
        <v>95</v>
      </c>
      <c r="B4" s="8" t="s">
        <v>83</v>
      </c>
      <c r="C4" s="6">
        <v>2600.44</v>
      </c>
      <c r="D4" s="9">
        <v>0</v>
      </c>
      <c r="E4" s="9">
        <v>0</v>
      </c>
      <c r="F4" s="9">
        <v>0</v>
      </c>
      <c r="G4" s="6">
        <v>2600.44</v>
      </c>
      <c r="H4" s="9">
        <v>234.03</v>
      </c>
      <c r="I4" s="9">
        <v>34.68</v>
      </c>
      <c r="J4" s="9">
        <v>0</v>
      </c>
      <c r="K4" s="9">
        <v>0</v>
      </c>
      <c r="L4" s="10">
        <v>477.06</v>
      </c>
      <c r="M4" s="10">
        <f t="shared" ref="M4:M37" si="0">G4-L4</f>
        <v>2123.38</v>
      </c>
    </row>
    <row r="5" spans="1:13" s="12" customFormat="1" x14ac:dyDescent="0.3">
      <c r="A5" s="17" t="s">
        <v>25</v>
      </c>
      <c r="B5" s="17" t="s">
        <v>26</v>
      </c>
      <c r="C5" s="6">
        <v>2579.31</v>
      </c>
      <c r="D5" s="9">
        <v>0</v>
      </c>
      <c r="E5" s="9">
        <v>0</v>
      </c>
      <c r="F5" s="9">
        <v>0</v>
      </c>
      <c r="G5" s="6">
        <v>2579.31</v>
      </c>
      <c r="H5" s="9">
        <v>232.13</v>
      </c>
      <c r="I5" s="9">
        <v>33.24</v>
      </c>
      <c r="J5" s="9">
        <v>0</v>
      </c>
      <c r="K5" s="9">
        <v>0</v>
      </c>
      <c r="L5" s="10">
        <v>462.45</v>
      </c>
      <c r="M5" s="10">
        <f t="shared" si="0"/>
        <v>2116.86</v>
      </c>
    </row>
    <row r="6" spans="1:13" s="12" customFormat="1" x14ac:dyDescent="0.3">
      <c r="A6" s="8" t="s">
        <v>5</v>
      </c>
      <c r="B6" s="8" t="s">
        <v>65</v>
      </c>
      <c r="C6" s="6">
        <v>5917.22</v>
      </c>
      <c r="D6" s="9"/>
      <c r="E6" s="10">
        <v>6056.23</v>
      </c>
      <c r="F6" s="9">
        <v>0</v>
      </c>
      <c r="G6" s="6">
        <v>11973.45</v>
      </c>
      <c r="H6" s="9">
        <v>671.11</v>
      </c>
      <c r="I6" s="9">
        <v>2238.7800000000002</v>
      </c>
      <c r="J6" s="9">
        <v>0</v>
      </c>
      <c r="K6" s="9">
        <v>0</v>
      </c>
      <c r="L6" s="10">
        <v>3550.49</v>
      </c>
      <c r="M6" s="10">
        <f t="shared" si="0"/>
        <v>8422.9600000000009</v>
      </c>
    </row>
    <row r="7" spans="1:13" s="12" customFormat="1" x14ac:dyDescent="0.3">
      <c r="A7" s="8" t="s">
        <v>66</v>
      </c>
      <c r="B7" s="8" t="s">
        <v>12</v>
      </c>
      <c r="C7" s="6">
        <v>8628.5</v>
      </c>
      <c r="D7" s="9">
        <v>1392.95</v>
      </c>
      <c r="E7" s="9">
        <v>0</v>
      </c>
      <c r="F7" s="9">
        <v>0</v>
      </c>
      <c r="G7" s="6">
        <v>10173.83</v>
      </c>
      <c r="H7" s="9">
        <v>671.11</v>
      </c>
      <c r="I7" s="9">
        <v>383.21</v>
      </c>
      <c r="J7" s="9"/>
      <c r="K7" s="9">
        <v>4333.79</v>
      </c>
      <c r="L7" s="10">
        <v>5433.42</v>
      </c>
      <c r="M7" s="10">
        <f t="shared" si="0"/>
        <v>4740.41</v>
      </c>
    </row>
    <row r="8" spans="1:13" s="12" customFormat="1" x14ac:dyDescent="0.3">
      <c r="A8" s="8" t="s">
        <v>11</v>
      </c>
      <c r="B8" s="8" t="s">
        <v>12</v>
      </c>
      <c r="C8" s="6">
        <v>9337.0499999999993</v>
      </c>
      <c r="D8" s="9">
        <v>1664.91</v>
      </c>
      <c r="E8" s="9">
        <v>0</v>
      </c>
      <c r="F8" s="9"/>
      <c r="G8" s="6">
        <v>11571.04</v>
      </c>
      <c r="H8" s="9">
        <v>671.11</v>
      </c>
      <c r="I8" s="9">
        <v>480.43</v>
      </c>
      <c r="J8" s="9">
        <v>0</v>
      </c>
      <c r="K8" s="9">
        <v>5101.1000000000004</v>
      </c>
      <c r="L8" s="10">
        <v>6299.62</v>
      </c>
      <c r="M8" s="10">
        <f t="shared" si="0"/>
        <v>5271.420000000001</v>
      </c>
    </row>
    <row r="9" spans="1:13" s="12" customFormat="1" x14ac:dyDescent="0.3">
      <c r="A9" s="8" t="s">
        <v>85</v>
      </c>
      <c r="B9" s="8" t="s">
        <v>83</v>
      </c>
      <c r="C9" s="6">
        <v>2600.44</v>
      </c>
      <c r="D9" s="9"/>
      <c r="E9" s="10">
        <v>1276.9100000000001</v>
      </c>
      <c r="F9" s="9">
        <v>0</v>
      </c>
      <c r="G9" s="6">
        <v>3877.35</v>
      </c>
      <c r="H9" s="9">
        <v>426.5</v>
      </c>
      <c r="I9" s="9">
        <v>162.83000000000001</v>
      </c>
      <c r="J9" s="9">
        <v>0</v>
      </c>
      <c r="K9" s="9">
        <v>0</v>
      </c>
      <c r="L9" s="10">
        <v>792.34</v>
      </c>
      <c r="M9" s="10">
        <f t="shared" si="0"/>
        <v>3085.0099999999998</v>
      </c>
    </row>
    <row r="10" spans="1:13" s="12" customFormat="1" x14ac:dyDescent="0.3">
      <c r="A10" s="8" t="s">
        <v>101</v>
      </c>
      <c r="B10" s="8" t="s">
        <v>83</v>
      </c>
      <c r="C10" s="6">
        <v>2600.44</v>
      </c>
      <c r="D10" s="9">
        <v>0</v>
      </c>
      <c r="E10" s="10">
        <v>0</v>
      </c>
      <c r="F10" s="9"/>
      <c r="G10" s="6">
        <v>3024.05</v>
      </c>
      <c r="H10" s="9">
        <v>234.03</v>
      </c>
      <c r="I10" s="9">
        <v>20.46</v>
      </c>
      <c r="J10" s="9">
        <v>0</v>
      </c>
      <c r="K10" s="9">
        <v>0</v>
      </c>
      <c r="L10" s="10">
        <v>306.81</v>
      </c>
      <c r="M10" s="10">
        <f t="shared" si="0"/>
        <v>2717.2400000000002</v>
      </c>
    </row>
    <row r="11" spans="1:13" s="12" customFormat="1" x14ac:dyDescent="0.3">
      <c r="A11" s="8" t="s">
        <v>22</v>
      </c>
      <c r="B11" s="8" t="s">
        <v>15</v>
      </c>
      <c r="C11" s="6">
        <v>5917.22</v>
      </c>
      <c r="D11" s="9">
        <v>263.01</v>
      </c>
      <c r="E11" s="10">
        <v>0</v>
      </c>
      <c r="F11" s="9">
        <v>0</v>
      </c>
      <c r="G11" s="6">
        <v>6180.2</v>
      </c>
      <c r="H11" s="9">
        <f>585.47+85.64</f>
        <v>671.11</v>
      </c>
      <c r="I11" s="9">
        <v>1071.7</v>
      </c>
      <c r="J11" s="9">
        <v>0</v>
      </c>
      <c r="K11" s="9">
        <v>1052.04</v>
      </c>
      <c r="L11" s="10">
        <v>3521.99</v>
      </c>
      <c r="M11" s="10">
        <f t="shared" si="0"/>
        <v>2658.21</v>
      </c>
    </row>
    <row r="12" spans="1:13" s="12" customFormat="1" x14ac:dyDescent="0.3">
      <c r="A12" s="8" t="s">
        <v>16</v>
      </c>
      <c r="B12" s="8" t="s">
        <v>17</v>
      </c>
      <c r="C12" s="6">
        <v>5917.22</v>
      </c>
      <c r="D12" s="9">
        <v>1113.54</v>
      </c>
      <c r="E12" s="10">
        <v>0</v>
      </c>
      <c r="F12" s="9">
        <v>0</v>
      </c>
      <c r="G12" s="6">
        <v>7610.12</v>
      </c>
      <c r="H12" s="9">
        <f>553.57+117.54</f>
        <v>671.11</v>
      </c>
      <c r="I12" s="9">
        <f>255.82+91.42</f>
        <v>347.24</v>
      </c>
      <c r="J12" s="9">
        <v>0</v>
      </c>
      <c r="K12" s="9">
        <v>3708.4</v>
      </c>
      <c r="L12" s="10">
        <v>5074.8100000000004</v>
      </c>
      <c r="M12" s="10">
        <f t="shared" si="0"/>
        <v>2535.3099999999995</v>
      </c>
    </row>
    <row r="13" spans="1:13" s="12" customFormat="1" x14ac:dyDescent="0.3">
      <c r="A13" s="8" t="s">
        <v>2</v>
      </c>
      <c r="B13" s="8" t="s">
        <v>3</v>
      </c>
      <c r="C13" s="6">
        <v>11973.45</v>
      </c>
      <c r="D13" s="9">
        <v>733.36</v>
      </c>
      <c r="E13" s="10"/>
      <c r="F13" s="9">
        <v>0</v>
      </c>
      <c r="G13" s="6">
        <v>12911.52</v>
      </c>
      <c r="H13" s="9">
        <v>671.11</v>
      </c>
      <c r="I13" s="9">
        <f>1778.79+52.01</f>
        <v>1830.8</v>
      </c>
      <c r="J13" s="9">
        <v>0</v>
      </c>
      <c r="K13" s="9">
        <v>2557.77</v>
      </c>
      <c r="L13" s="10">
        <v>5206.0600000000004</v>
      </c>
      <c r="M13" s="10">
        <f t="shared" si="0"/>
        <v>7705.46</v>
      </c>
    </row>
    <row r="14" spans="1:13" s="12" customFormat="1" x14ac:dyDescent="0.3">
      <c r="A14" s="8" t="s">
        <v>18</v>
      </c>
      <c r="B14" s="8" t="s">
        <v>12</v>
      </c>
      <c r="C14" s="6">
        <v>9337.0499999999993</v>
      </c>
      <c r="D14" s="9"/>
      <c r="E14" s="10">
        <v>0</v>
      </c>
      <c r="F14" s="9">
        <v>0</v>
      </c>
      <c r="G14" s="6">
        <v>9337.0499999999993</v>
      </c>
      <c r="H14" s="9">
        <v>671.11</v>
      </c>
      <c r="I14" s="9">
        <v>1513.77</v>
      </c>
      <c r="J14" s="9">
        <v>0</v>
      </c>
      <c r="K14" s="9">
        <v>0</v>
      </c>
      <c r="L14" s="10">
        <v>2237.1999999999998</v>
      </c>
      <c r="M14" s="10">
        <f t="shared" si="0"/>
        <v>7099.8499999999995</v>
      </c>
    </row>
    <row r="15" spans="1:13" s="12" customFormat="1" x14ac:dyDescent="0.3">
      <c r="A15" s="8" t="s">
        <v>87</v>
      </c>
      <c r="B15" s="8" t="s">
        <v>83</v>
      </c>
      <c r="C15" s="6">
        <v>2600.44</v>
      </c>
      <c r="D15" s="9">
        <v>0</v>
      </c>
      <c r="E15" s="10">
        <v>1276.9100000000001</v>
      </c>
      <c r="F15" s="9">
        <v>0</v>
      </c>
      <c r="G15" s="6">
        <v>3877.35</v>
      </c>
      <c r="H15" s="9">
        <v>426.5</v>
      </c>
      <c r="I15" s="9">
        <v>162.83000000000001</v>
      </c>
      <c r="J15" s="9">
        <v>0</v>
      </c>
      <c r="K15" s="9">
        <v>0</v>
      </c>
      <c r="L15" s="10">
        <v>631.65</v>
      </c>
      <c r="M15" s="10">
        <f t="shared" si="0"/>
        <v>3245.7</v>
      </c>
    </row>
    <row r="16" spans="1:13" s="12" customFormat="1" x14ac:dyDescent="0.3">
      <c r="A16" s="8" t="s">
        <v>67</v>
      </c>
      <c r="B16" s="8" t="s">
        <v>55</v>
      </c>
      <c r="C16" s="6">
        <v>7562.18</v>
      </c>
      <c r="D16" s="9">
        <v>0</v>
      </c>
      <c r="E16" s="10">
        <v>0</v>
      </c>
      <c r="F16" s="9">
        <v>0</v>
      </c>
      <c r="G16" s="6">
        <v>7562.18</v>
      </c>
      <c r="H16" s="9">
        <v>671.11</v>
      </c>
      <c r="I16" s="9">
        <v>1025.68</v>
      </c>
      <c r="J16" s="9">
        <v>0</v>
      </c>
      <c r="K16" s="9">
        <v>0</v>
      </c>
      <c r="L16" s="10">
        <v>1782.95</v>
      </c>
      <c r="M16" s="10">
        <f t="shared" si="0"/>
        <v>5779.2300000000005</v>
      </c>
    </row>
    <row r="17" spans="1:14" s="12" customFormat="1" x14ac:dyDescent="0.3">
      <c r="A17" s="8" t="s">
        <v>0</v>
      </c>
      <c r="B17" s="8" t="s">
        <v>1</v>
      </c>
      <c r="C17" s="6">
        <v>11973.45</v>
      </c>
      <c r="D17" s="9">
        <v>665.12</v>
      </c>
      <c r="E17" s="10">
        <v>0</v>
      </c>
      <c r="F17" s="9">
        <v>0</v>
      </c>
      <c r="G17" s="6">
        <v>12638.57</v>
      </c>
      <c r="H17" s="9">
        <v>671.11</v>
      </c>
      <c r="I17" s="9">
        <f>1755.9+38.778</f>
        <v>1794.6780000000001</v>
      </c>
      <c r="J17" s="9">
        <v>0</v>
      </c>
      <c r="K17" s="9">
        <v>2382.2800000000002</v>
      </c>
      <c r="L17" s="10">
        <v>4988.6899999999996</v>
      </c>
      <c r="M17" s="10">
        <f t="shared" si="0"/>
        <v>7649.88</v>
      </c>
    </row>
    <row r="18" spans="1:14" s="12" customFormat="1" x14ac:dyDescent="0.3">
      <c r="A18" s="8" t="s">
        <v>14</v>
      </c>
      <c r="B18" s="8" t="s">
        <v>15</v>
      </c>
      <c r="C18" s="6">
        <v>5917.22</v>
      </c>
      <c r="D18" s="9">
        <v>0</v>
      </c>
      <c r="E18" s="10">
        <v>0</v>
      </c>
      <c r="F18" s="9">
        <v>0</v>
      </c>
      <c r="G18" s="6">
        <v>6340.83</v>
      </c>
      <c r="H18" s="9">
        <v>650.89</v>
      </c>
      <c r="I18" s="9">
        <v>526.74</v>
      </c>
      <c r="J18" s="9">
        <v>0</v>
      </c>
      <c r="K18" s="9">
        <v>0</v>
      </c>
      <c r="L18" s="10">
        <v>1611.94</v>
      </c>
      <c r="M18" s="10">
        <f t="shared" si="0"/>
        <v>4728.8899999999994</v>
      </c>
    </row>
    <row r="19" spans="1:14" s="12" customFormat="1" x14ac:dyDescent="0.3">
      <c r="A19" s="8" t="s">
        <v>71</v>
      </c>
      <c r="B19" s="8" t="s">
        <v>12</v>
      </c>
      <c r="C19" s="6">
        <v>8628.5</v>
      </c>
      <c r="D19" s="9">
        <v>504.17</v>
      </c>
      <c r="E19" s="10">
        <v>0</v>
      </c>
      <c r="F19" s="9"/>
      <c r="G19" s="6">
        <v>9207.24</v>
      </c>
      <c r="H19" s="9">
        <v>671.11</v>
      </c>
      <c r="I19" s="9">
        <v>973.4</v>
      </c>
      <c r="J19" s="9">
        <v>0</v>
      </c>
      <c r="K19" s="9">
        <v>1835.18</v>
      </c>
      <c r="L19" s="10">
        <v>3628.37</v>
      </c>
      <c r="M19" s="10">
        <f t="shared" si="0"/>
        <v>5578.87</v>
      </c>
      <c r="N19" s="11"/>
    </row>
    <row r="20" spans="1:14" s="12" customFormat="1" x14ac:dyDescent="0.3">
      <c r="A20" s="8" t="s">
        <v>27</v>
      </c>
      <c r="B20" s="8" t="s">
        <v>17</v>
      </c>
      <c r="C20" s="6">
        <v>5917.22</v>
      </c>
      <c r="D20" s="9"/>
      <c r="E20" s="10">
        <v>3028.11</v>
      </c>
      <c r="F20" s="9">
        <v>0</v>
      </c>
      <c r="G20" s="6">
        <v>8945.33</v>
      </c>
      <c r="H20" s="9">
        <v>671.11</v>
      </c>
      <c r="I20" s="9">
        <v>1353.91</v>
      </c>
      <c r="J20" s="9">
        <v>0</v>
      </c>
      <c r="K20" s="9">
        <v>0</v>
      </c>
      <c r="L20" s="10">
        <v>2389.67</v>
      </c>
      <c r="M20" s="10">
        <f t="shared" si="0"/>
        <v>6555.66</v>
      </c>
    </row>
    <row r="21" spans="1:14" s="12" customFormat="1" x14ac:dyDescent="0.3">
      <c r="A21" s="8" t="s">
        <v>82</v>
      </c>
      <c r="B21" s="8" t="s">
        <v>10</v>
      </c>
      <c r="C21" s="6">
        <v>2383.56</v>
      </c>
      <c r="D21" s="9">
        <v>0</v>
      </c>
      <c r="E21" s="10">
        <v>0</v>
      </c>
      <c r="F21" s="9">
        <v>0</v>
      </c>
      <c r="G21" s="6">
        <v>2621.92</v>
      </c>
      <c r="H21" s="9">
        <v>235.97</v>
      </c>
      <c r="I21" s="9">
        <v>36.159999999999997</v>
      </c>
      <c r="J21" s="9">
        <v>0</v>
      </c>
      <c r="K21" s="9">
        <v>0</v>
      </c>
      <c r="L21" s="10">
        <v>542.55999999999995</v>
      </c>
      <c r="M21" s="10">
        <f t="shared" si="0"/>
        <v>2079.36</v>
      </c>
      <c r="N21" s="11"/>
    </row>
    <row r="22" spans="1:14" s="12" customFormat="1" x14ac:dyDescent="0.3">
      <c r="A22" s="8" t="s">
        <v>68</v>
      </c>
      <c r="B22" s="8" t="s">
        <v>10</v>
      </c>
      <c r="C22" s="6">
        <v>2383.56</v>
      </c>
      <c r="D22" s="9">
        <v>66.099999999999994</v>
      </c>
      <c r="E22" s="10">
        <v>0</v>
      </c>
      <c r="F22" s="9">
        <v>0</v>
      </c>
      <c r="G22" s="6">
        <v>2489.1</v>
      </c>
      <c r="H22" s="9">
        <f>200.21+23.8</f>
        <v>224.01000000000002</v>
      </c>
      <c r="I22" s="9">
        <v>0</v>
      </c>
      <c r="J22" s="9"/>
      <c r="K22" s="9">
        <v>240.6</v>
      </c>
      <c r="L22" s="10">
        <v>521.99</v>
      </c>
      <c r="M22" s="10">
        <f t="shared" si="0"/>
        <v>1967.11</v>
      </c>
      <c r="N22" s="11"/>
    </row>
    <row r="23" spans="1:14" s="12" customFormat="1" x14ac:dyDescent="0.3">
      <c r="A23" s="8" t="s">
        <v>38</v>
      </c>
      <c r="B23" s="8" t="s">
        <v>10</v>
      </c>
      <c r="C23" s="6">
        <v>2455.0700000000002</v>
      </c>
      <c r="D23" s="9">
        <v>0</v>
      </c>
      <c r="E23" s="10">
        <v>0</v>
      </c>
      <c r="F23" s="9">
        <v>0</v>
      </c>
      <c r="G23" s="6">
        <v>2455.0700000000002</v>
      </c>
      <c r="H23" s="9">
        <v>220.94</v>
      </c>
      <c r="I23" s="9">
        <v>24.76</v>
      </c>
      <c r="J23" s="9">
        <v>0</v>
      </c>
      <c r="K23" s="9">
        <v>0</v>
      </c>
      <c r="L23" s="10">
        <v>404.34</v>
      </c>
      <c r="M23" s="10">
        <f t="shared" si="0"/>
        <v>2050.73</v>
      </c>
      <c r="N23" s="11"/>
    </row>
    <row r="24" spans="1:14" s="12" customFormat="1" x14ac:dyDescent="0.3">
      <c r="A24" s="8" t="s">
        <v>46</v>
      </c>
      <c r="B24" s="8" t="s">
        <v>10</v>
      </c>
      <c r="C24" s="6">
        <v>2455.0700000000002</v>
      </c>
      <c r="D24" s="9">
        <v>109.31</v>
      </c>
      <c r="E24" s="10">
        <v>0</v>
      </c>
      <c r="F24" s="9">
        <v>0</v>
      </c>
      <c r="G24" s="6">
        <v>2988.66</v>
      </c>
      <c r="H24" s="9">
        <f>195.87+34.98</f>
        <v>230.85</v>
      </c>
      <c r="I24" s="9"/>
      <c r="J24" s="9">
        <v>0</v>
      </c>
      <c r="K24" s="9">
        <v>402.26</v>
      </c>
      <c r="L24" s="10">
        <v>842.47</v>
      </c>
      <c r="M24" s="10">
        <f t="shared" si="0"/>
        <v>2146.1899999999996</v>
      </c>
      <c r="N24" s="11"/>
    </row>
    <row r="25" spans="1:14" s="12" customFormat="1" x14ac:dyDescent="0.3">
      <c r="A25" s="8" t="s">
        <v>80</v>
      </c>
      <c r="B25" s="8" t="s">
        <v>81</v>
      </c>
      <c r="C25" s="6">
        <v>15235.15</v>
      </c>
      <c r="D25" s="9">
        <v>0</v>
      </c>
      <c r="E25" s="10">
        <v>0</v>
      </c>
      <c r="F25" s="9">
        <v>0</v>
      </c>
      <c r="G25" s="6">
        <v>15235.15</v>
      </c>
      <c r="H25" s="9">
        <v>671.11</v>
      </c>
      <c r="I25" s="9">
        <v>3135.75</v>
      </c>
      <c r="J25" s="9">
        <v>0</v>
      </c>
      <c r="K25" s="9">
        <v>0</v>
      </c>
      <c r="L25" s="10">
        <v>4272.5600000000004</v>
      </c>
      <c r="M25" s="10">
        <f t="shared" si="0"/>
        <v>10962.59</v>
      </c>
      <c r="N25" s="11"/>
    </row>
    <row r="26" spans="1:14" s="12" customFormat="1" x14ac:dyDescent="0.3">
      <c r="A26" s="8" t="s">
        <v>7</v>
      </c>
      <c r="B26" s="8" t="s">
        <v>6</v>
      </c>
      <c r="C26" s="6">
        <v>5917.22</v>
      </c>
      <c r="D26" s="9">
        <v>1157.92</v>
      </c>
      <c r="E26" s="10"/>
      <c r="F26" s="9">
        <v>0</v>
      </c>
      <c r="G26" s="6">
        <v>7787.63</v>
      </c>
      <c r="H26" s="9">
        <f>161.63+509.48</f>
        <v>671.11</v>
      </c>
      <c r="I26" s="9">
        <f>94.35+291.37</f>
        <v>385.72</v>
      </c>
      <c r="J26" s="9">
        <v>0</v>
      </c>
      <c r="K26" s="9">
        <v>3830.83</v>
      </c>
      <c r="L26" s="10">
        <v>4898.9799999999996</v>
      </c>
      <c r="M26" s="10">
        <f t="shared" si="0"/>
        <v>2888.6500000000005</v>
      </c>
      <c r="N26" s="11"/>
    </row>
    <row r="27" spans="1:14" s="12" customFormat="1" x14ac:dyDescent="0.3">
      <c r="A27" s="8" t="s">
        <v>42</v>
      </c>
      <c r="B27" s="8" t="s">
        <v>9</v>
      </c>
      <c r="C27" s="6">
        <v>3465.98</v>
      </c>
      <c r="D27" s="9"/>
      <c r="E27" s="10">
        <v>0</v>
      </c>
      <c r="F27" s="9">
        <v>0</v>
      </c>
      <c r="G27" s="6">
        <v>3465.98</v>
      </c>
      <c r="H27" s="9">
        <v>381.25</v>
      </c>
      <c r="I27" s="9">
        <v>107.91</v>
      </c>
      <c r="J27" s="9">
        <v>0</v>
      </c>
      <c r="K27" s="9">
        <v>0</v>
      </c>
      <c r="L27" s="10">
        <v>586.66999999999996</v>
      </c>
      <c r="M27" s="10">
        <f t="shared" si="0"/>
        <v>2879.31</v>
      </c>
      <c r="N27" s="11"/>
    </row>
    <row r="28" spans="1:14" s="12" customFormat="1" x14ac:dyDescent="0.3">
      <c r="A28" s="8" t="s">
        <v>78</v>
      </c>
      <c r="B28" s="8" t="s">
        <v>79</v>
      </c>
      <c r="C28" s="6">
        <v>11973.45</v>
      </c>
      <c r="D28" s="9"/>
      <c r="E28" s="10">
        <v>0</v>
      </c>
      <c r="F28" s="9">
        <v>0</v>
      </c>
      <c r="G28" s="6">
        <v>11973.45</v>
      </c>
      <c r="H28" s="9">
        <v>671.11</v>
      </c>
      <c r="I28" s="9">
        <v>2238.7800000000002</v>
      </c>
      <c r="J28" s="9">
        <v>0</v>
      </c>
      <c r="K28" s="9">
        <v>0</v>
      </c>
      <c r="L28" s="10">
        <v>2919.7</v>
      </c>
      <c r="M28" s="10">
        <f t="shared" si="0"/>
        <v>9053.75</v>
      </c>
      <c r="N28" s="11"/>
    </row>
    <row r="29" spans="1:14" s="12" customFormat="1" x14ac:dyDescent="0.3">
      <c r="A29" s="8" t="s">
        <v>100</v>
      </c>
      <c r="B29" s="8" t="s">
        <v>83</v>
      </c>
      <c r="C29" s="6">
        <v>2600.44</v>
      </c>
      <c r="D29" s="9">
        <v>0</v>
      </c>
      <c r="E29" s="10">
        <v>0</v>
      </c>
      <c r="F29" s="9">
        <v>0</v>
      </c>
      <c r="G29" s="6">
        <v>2600.44</v>
      </c>
      <c r="H29" s="9">
        <v>234.03</v>
      </c>
      <c r="I29" s="9">
        <v>34.68</v>
      </c>
      <c r="J29" s="9">
        <v>0</v>
      </c>
      <c r="K29" s="9">
        <v>0</v>
      </c>
      <c r="L29" s="10">
        <v>374.91</v>
      </c>
      <c r="M29" s="10">
        <f t="shared" si="0"/>
        <v>2225.5300000000002</v>
      </c>
      <c r="N29" s="11"/>
    </row>
    <row r="30" spans="1:14" s="12" customFormat="1" x14ac:dyDescent="0.3">
      <c r="A30" s="8" t="s">
        <v>30</v>
      </c>
      <c r="B30" s="8" t="s">
        <v>10</v>
      </c>
      <c r="C30" s="6">
        <v>2579.31</v>
      </c>
      <c r="D30" s="9">
        <v>0</v>
      </c>
      <c r="E30" s="10">
        <v>0</v>
      </c>
      <c r="F30" s="9">
        <v>0</v>
      </c>
      <c r="G30" s="6">
        <v>2579.31</v>
      </c>
      <c r="H30" s="9">
        <v>232.13</v>
      </c>
      <c r="I30" s="9">
        <v>33.24</v>
      </c>
      <c r="J30" s="9">
        <v>0</v>
      </c>
      <c r="K30" s="9">
        <v>0</v>
      </c>
      <c r="L30" s="10">
        <v>312.35000000000002</v>
      </c>
      <c r="M30" s="10">
        <f t="shared" si="0"/>
        <v>2266.96</v>
      </c>
      <c r="N30" s="11"/>
    </row>
    <row r="31" spans="1:14" s="12" customFormat="1" x14ac:dyDescent="0.3">
      <c r="A31" s="8" t="s">
        <v>8</v>
      </c>
      <c r="B31" s="8" t="s">
        <v>6</v>
      </c>
      <c r="C31" s="6">
        <v>5632.22</v>
      </c>
      <c r="D31" s="9">
        <v>372.15</v>
      </c>
      <c r="E31" s="10">
        <v>0</v>
      </c>
      <c r="F31" s="9">
        <v>0</v>
      </c>
      <c r="G31" s="6">
        <v>6182.21</v>
      </c>
      <c r="H31" s="9">
        <v>671.11</v>
      </c>
      <c r="I31" s="9">
        <f>605.77+201.64</f>
        <v>807.41</v>
      </c>
      <c r="J31" s="9">
        <v>0</v>
      </c>
      <c r="K31" s="9">
        <v>1123.22</v>
      </c>
      <c r="L31" s="10">
        <v>2402.5700000000002</v>
      </c>
      <c r="M31" s="10">
        <f t="shared" si="0"/>
        <v>3779.64</v>
      </c>
      <c r="N31" s="11"/>
    </row>
    <row r="32" spans="1:14" s="12" customFormat="1" x14ac:dyDescent="0.3">
      <c r="A32" s="8" t="s">
        <v>89</v>
      </c>
      <c r="B32" s="8" t="s">
        <v>83</v>
      </c>
      <c r="C32" s="6">
        <v>2600.44</v>
      </c>
      <c r="D32" s="9">
        <v>641.30999999999995</v>
      </c>
      <c r="E32" s="10">
        <v>0</v>
      </c>
      <c r="F32" s="9">
        <v>0</v>
      </c>
      <c r="G32" s="6">
        <v>3258.67</v>
      </c>
      <c r="H32" s="9">
        <f>127.58+230.87</f>
        <v>358.45</v>
      </c>
      <c r="I32" s="9">
        <v>0</v>
      </c>
      <c r="J32" s="9">
        <v>0</v>
      </c>
      <c r="K32" s="10">
        <v>2334.39</v>
      </c>
      <c r="L32" s="10">
        <v>2891.19</v>
      </c>
      <c r="M32" s="10">
        <f t="shared" si="0"/>
        <v>367.48</v>
      </c>
      <c r="N32" s="11"/>
    </row>
    <row r="33" spans="1:55" s="12" customFormat="1" x14ac:dyDescent="0.3">
      <c r="A33" s="8" t="s">
        <v>96</v>
      </c>
      <c r="B33" s="8" t="s">
        <v>83</v>
      </c>
      <c r="C33" s="6">
        <v>2600.44</v>
      </c>
      <c r="D33" s="9">
        <v>0</v>
      </c>
      <c r="E33" s="10">
        <v>0</v>
      </c>
      <c r="F33" s="9">
        <v>0</v>
      </c>
      <c r="G33" s="6">
        <v>2600.44</v>
      </c>
      <c r="H33" s="9">
        <v>234.03</v>
      </c>
      <c r="I33" s="9">
        <v>34.68</v>
      </c>
      <c r="J33" s="9">
        <v>0</v>
      </c>
      <c r="K33" s="9">
        <v>0</v>
      </c>
      <c r="L33" s="10">
        <v>399.02</v>
      </c>
      <c r="M33" s="10">
        <f t="shared" si="0"/>
        <v>2201.42</v>
      </c>
      <c r="N33" s="11"/>
    </row>
    <row r="34" spans="1:55" s="12" customFormat="1" ht="13.8" customHeight="1" x14ac:dyDescent="0.3">
      <c r="A34" s="8" t="s">
        <v>4</v>
      </c>
      <c r="B34" s="8" t="s">
        <v>75</v>
      </c>
      <c r="C34" s="6">
        <v>11973.45</v>
      </c>
      <c r="D34" s="9">
        <v>1330.25</v>
      </c>
      <c r="E34" s="10">
        <v>0</v>
      </c>
      <c r="F34" s="9">
        <v>0</v>
      </c>
      <c r="G34" s="6">
        <v>19714.240000000002</v>
      </c>
      <c r="H34" s="9">
        <v>671.11</v>
      </c>
      <c r="I34" s="9">
        <f>716.94+1096.99</f>
        <v>1813.93</v>
      </c>
      <c r="J34" s="9">
        <v>0</v>
      </c>
      <c r="K34" s="9">
        <v>11564.58</v>
      </c>
      <c r="L34" s="10">
        <v>14117.01</v>
      </c>
      <c r="M34" s="10">
        <f t="shared" si="0"/>
        <v>5597.2300000000014</v>
      </c>
      <c r="N34" s="11"/>
    </row>
    <row r="35" spans="1:55" s="12" customFormat="1" x14ac:dyDescent="0.3">
      <c r="A35" s="8" t="s">
        <v>84</v>
      </c>
      <c r="B35" s="8" t="s">
        <v>83</v>
      </c>
      <c r="C35" s="6">
        <v>2600.44</v>
      </c>
      <c r="D35" s="9">
        <v>0</v>
      </c>
      <c r="E35" s="10">
        <v>0</v>
      </c>
      <c r="F35" s="9">
        <v>0</v>
      </c>
      <c r="G35" s="6">
        <v>2600.44</v>
      </c>
      <c r="H35" s="9">
        <v>234.03</v>
      </c>
      <c r="I35" s="9">
        <v>34.68</v>
      </c>
      <c r="J35" s="9">
        <v>0</v>
      </c>
      <c r="K35" s="9">
        <v>0</v>
      </c>
      <c r="L35" s="10">
        <v>278.52</v>
      </c>
      <c r="M35" s="10">
        <f t="shared" si="0"/>
        <v>2321.92</v>
      </c>
      <c r="N35" s="11"/>
    </row>
    <row r="36" spans="1:55" s="12" customFormat="1" x14ac:dyDescent="0.3">
      <c r="A36" s="8" t="s">
        <v>102</v>
      </c>
      <c r="B36" s="8" t="s">
        <v>103</v>
      </c>
      <c r="C36" s="6">
        <v>8590.73</v>
      </c>
      <c r="D36" s="9">
        <v>0</v>
      </c>
      <c r="E36" s="10">
        <v>0</v>
      </c>
      <c r="F36" s="9">
        <v>0</v>
      </c>
      <c r="G36" s="6">
        <v>8590.73</v>
      </c>
      <c r="H36" s="9">
        <v>671.11</v>
      </c>
      <c r="I36" s="9">
        <v>1308.54</v>
      </c>
      <c r="J36" s="9">
        <v>0</v>
      </c>
      <c r="K36" s="9">
        <v>0</v>
      </c>
      <c r="L36" s="9">
        <v>2082.54</v>
      </c>
      <c r="M36" s="10">
        <f t="shared" si="0"/>
        <v>6508.19</v>
      </c>
      <c r="N36" s="11"/>
    </row>
    <row r="37" spans="1:55" s="12" customFormat="1" x14ac:dyDescent="0.3">
      <c r="A37" s="8" t="s">
        <v>106</v>
      </c>
      <c r="B37" s="8" t="s">
        <v>103</v>
      </c>
      <c r="C37" s="6">
        <v>8590.73</v>
      </c>
      <c r="D37" s="9">
        <v>0</v>
      </c>
      <c r="E37" s="10">
        <v>0</v>
      </c>
      <c r="F37" s="9"/>
      <c r="G37" s="6">
        <v>8590.73</v>
      </c>
      <c r="H37" s="9">
        <v>671.11</v>
      </c>
      <c r="I37" s="9">
        <v>1308.54</v>
      </c>
      <c r="J37" s="9">
        <v>0</v>
      </c>
      <c r="K37" s="9">
        <v>0</v>
      </c>
      <c r="L37" s="9">
        <v>2097.2800000000002</v>
      </c>
      <c r="M37" s="10">
        <f t="shared" si="0"/>
        <v>6493.4499999999989</v>
      </c>
      <c r="N37" s="11"/>
    </row>
    <row r="38" spans="1:55" s="12" customFormat="1" x14ac:dyDescent="0.3">
      <c r="A38" s="8" t="s">
        <v>24</v>
      </c>
      <c r="B38" s="8" t="s">
        <v>10</v>
      </c>
      <c r="C38" s="6">
        <v>2579.31</v>
      </c>
      <c r="D38" s="9">
        <v>573.53</v>
      </c>
      <c r="E38" s="10">
        <v>0</v>
      </c>
      <c r="F38" s="9">
        <v>0</v>
      </c>
      <c r="G38" s="6">
        <v>3153.93</v>
      </c>
      <c r="H38" s="9">
        <f>140.46+206.47</f>
        <v>346.93</v>
      </c>
      <c r="I38" s="9">
        <v>13.77</v>
      </c>
      <c r="J38" s="9">
        <v>0</v>
      </c>
      <c r="K38" s="9">
        <v>2073.88</v>
      </c>
      <c r="L38" s="9">
        <v>3074.51</v>
      </c>
      <c r="M38" s="10">
        <f t="shared" ref="M38:M69" si="1">G38-L38</f>
        <v>79.419999999999618</v>
      </c>
      <c r="N38" s="11"/>
    </row>
    <row r="39" spans="1:55" s="12" customFormat="1" x14ac:dyDescent="0.3">
      <c r="A39" s="8" t="s">
        <v>97</v>
      </c>
      <c r="B39" s="8" t="s">
        <v>83</v>
      </c>
      <c r="C39" s="6">
        <v>2600.44</v>
      </c>
      <c r="D39" s="9">
        <v>0</v>
      </c>
      <c r="E39" s="10">
        <v>0</v>
      </c>
      <c r="F39" s="10">
        <v>0</v>
      </c>
      <c r="G39" s="6">
        <v>2600.44</v>
      </c>
      <c r="H39" s="9">
        <v>234.03</v>
      </c>
      <c r="I39" s="9">
        <v>34.68</v>
      </c>
      <c r="J39" s="9">
        <v>0</v>
      </c>
      <c r="K39" s="9">
        <v>0</v>
      </c>
      <c r="L39" s="10">
        <v>511.21</v>
      </c>
      <c r="M39" s="10">
        <f t="shared" si="1"/>
        <v>2089.23</v>
      </c>
      <c r="N39" s="11"/>
    </row>
    <row r="40" spans="1:55" s="12" customFormat="1" x14ac:dyDescent="0.3">
      <c r="A40" s="8" t="s">
        <v>47</v>
      </c>
      <c r="B40" s="8" t="s">
        <v>10</v>
      </c>
      <c r="C40" s="6">
        <v>2455.0700000000002</v>
      </c>
      <c r="D40" s="9">
        <v>380.44</v>
      </c>
      <c r="E40" s="10">
        <v>1326.02</v>
      </c>
      <c r="F40" s="9">
        <v>0</v>
      </c>
      <c r="G40" s="6">
        <v>4168.54</v>
      </c>
      <c r="H40" s="9">
        <f>291.13+167.4</f>
        <v>458.53</v>
      </c>
      <c r="I40" s="9">
        <v>33.869999999999997</v>
      </c>
      <c r="J40" s="9">
        <v>0</v>
      </c>
      <c r="K40" s="9">
        <v>1354.37</v>
      </c>
      <c r="L40" s="10">
        <v>2080.2399999999998</v>
      </c>
      <c r="M40" s="10">
        <f t="shared" si="1"/>
        <v>2088.3000000000002</v>
      </c>
      <c r="N40" s="11"/>
    </row>
    <row r="41" spans="1:55" s="12" customFormat="1" x14ac:dyDescent="0.3">
      <c r="A41" s="8" t="s">
        <v>72</v>
      </c>
      <c r="B41" s="8" t="s">
        <v>73</v>
      </c>
      <c r="C41" s="6">
        <v>11973.45</v>
      </c>
      <c r="D41" s="10">
        <v>665.12</v>
      </c>
      <c r="E41" s="10">
        <v>0</v>
      </c>
      <c r="F41" s="10">
        <v>0</v>
      </c>
      <c r="G41" s="6">
        <v>12638.57</v>
      </c>
      <c r="H41" s="10">
        <v>671.11</v>
      </c>
      <c r="I41" s="10">
        <f>38.78+1755.9</f>
        <v>1794.68</v>
      </c>
      <c r="J41" s="10">
        <v>0</v>
      </c>
      <c r="K41" s="10">
        <v>2382.2800000000002</v>
      </c>
      <c r="L41" s="10">
        <v>4976.17</v>
      </c>
      <c r="M41" s="10">
        <f t="shared" si="1"/>
        <v>7662.4</v>
      </c>
      <c r="N41" s="11"/>
    </row>
    <row r="42" spans="1:55" s="12" customFormat="1" x14ac:dyDescent="0.3">
      <c r="A42" s="8" t="s">
        <v>43</v>
      </c>
      <c r="B42" s="8" t="s">
        <v>44</v>
      </c>
      <c r="C42" s="6">
        <v>3781.09</v>
      </c>
      <c r="D42" s="10">
        <v>0</v>
      </c>
      <c r="E42" s="10">
        <v>0</v>
      </c>
      <c r="F42" s="10">
        <v>0</v>
      </c>
      <c r="G42" s="6">
        <v>3781.09</v>
      </c>
      <c r="H42" s="10">
        <v>415.91</v>
      </c>
      <c r="I42" s="10">
        <v>149.97999999999999</v>
      </c>
      <c r="J42" s="10">
        <v>0</v>
      </c>
      <c r="K42" s="10"/>
      <c r="L42" s="10">
        <v>937.47</v>
      </c>
      <c r="M42" s="10">
        <f t="shared" si="1"/>
        <v>2843.62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12" customFormat="1" x14ac:dyDescent="0.3">
      <c r="A43" s="8" t="s">
        <v>45</v>
      </c>
      <c r="B43" s="8" t="s">
        <v>10</v>
      </c>
      <c r="C43" s="6">
        <v>2455.0700000000002</v>
      </c>
      <c r="D43" s="10">
        <v>0</v>
      </c>
      <c r="E43" s="10">
        <v>0</v>
      </c>
      <c r="F43" s="10"/>
      <c r="G43" s="6">
        <v>2878.68</v>
      </c>
      <c r="H43" s="10">
        <v>220.95</v>
      </c>
      <c r="I43" s="10">
        <v>24.76</v>
      </c>
      <c r="J43" s="10">
        <v>0</v>
      </c>
      <c r="K43" s="10">
        <v>0</v>
      </c>
      <c r="L43" s="10">
        <v>856.02</v>
      </c>
      <c r="M43" s="10">
        <f t="shared" si="1"/>
        <v>2022.6599999999999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12" customFormat="1" x14ac:dyDescent="0.3">
      <c r="A44" s="13" t="s">
        <v>99</v>
      </c>
      <c r="B44" s="13" t="s">
        <v>56</v>
      </c>
      <c r="C44" s="7">
        <v>7562.18</v>
      </c>
      <c r="D44" s="10">
        <v>0</v>
      </c>
      <c r="E44" s="10">
        <v>735.21</v>
      </c>
      <c r="F44" s="10">
        <v>0</v>
      </c>
      <c r="G44" s="7">
        <v>8297.39</v>
      </c>
      <c r="H44" s="10">
        <v>671.11</v>
      </c>
      <c r="I44" s="10">
        <v>1227.8699999999999</v>
      </c>
      <c r="J44" s="10">
        <v>0</v>
      </c>
      <c r="K44" s="10">
        <v>0</v>
      </c>
      <c r="L44" s="10">
        <v>1945.96</v>
      </c>
      <c r="M44" s="10">
        <f t="shared" si="1"/>
        <v>6351.4299999999994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12" customFormat="1" ht="13.8" customHeight="1" x14ac:dyDescent="0.3">
      <c r="A45" s="13" t="s">
        <v>19</v>
      </c>
      <c r="B45" s="13" t="s">
        <v>56</v>
      </c>
      <c r="C45" s="7">
        <v>2579.31</v>
      </c>
      <c r="D45" s="10">
        <v>437.29</v>
      </c>
      <c r="E45" s="10">
        <v>0</v>
      </c>
      <c r="F45" s="10">
        <v>0</v>
      </c>
      <c r="G45" s="7">
        <v>3038.82</v>
      </c>
      <c r="H45" s="10">
        <f>116.07+157.42</f>
        <v>273.49</v>
      </c>
      <c r="I45" s="10">
        <v>0</v>
      </c>
      <c r="J45" s="10">
        <v>0</v>
      </c>
      <c r="K45" s="10">
        <v>1591.74</v>
      </c>
      <c r="L45" s="10">
        <v>1932.95</v>
      </c>
      <c r="M45" s="18">
        <f t="shared" si="1"/>
        <v>1105.8700000000001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19" customFormat="1" x14ac:dyDescent="0.3">
      <c r="A46" s="8" t="s">
        <v>50</v>
      </c>
      <c r="B46" s="8" t="s">
        <v>10</v>
      </c>
      <c r="C46" s="7">
        <v>2455.0700000000002</v>
      </c>
      <c r="D46" s="10">
        <v>109.24</v>
      </c>
      <c r="E46" s="10">
        <v>0</v>
      </c>
      <c r="F46" s="10">
        <v>0</v>
      </c>
      <c r="G46" s="6">
        <v>2564.66</v>
      </c>
      <c r="H46" s="10">
        <f>195.86+34.95</f>
        <v>230.81</v>
      </c>
      <c r="I46" s="10">
        <v>0</v>
      </c>
      <c r="J46" s="10">
        <v>0</v>
      </c>
      <c r="K46" s="10">
        <v>402.02</v>
      </c>
      <c r="L46" s="10">
        <v>718.99</v>
      </c>
      <c r="M46" s="10">
        <f t="shared" si="1"/>
        <v>1845.6699999999998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11" customFormat="1" x14ac:dyDescent="0.3">
      <c r="A47" s="17" t="s">
        <v>109</v>
      </c>
      <c r="B47" s="8" t="s">
        <v>83</v>
      </c>
      <c r="C47" s="7">
        <v>346.64</v>
      </c>
      <c r="D47" s="9">
        <v>0</v>
      </c>
      <c r="E47" s="9">
        <v>0</v>
      </c>
      <c r="F47" s="9">
        <v>0</v>
      </c>
      <c r="G47" s="6">
        <v>346.64</v>
      </c>
      <c r="H47" s="9">
        <v>27.73</v>
      </c>
      <c r="I47" s="9">
        <v>0</v>
      </c>
      <c r="J47" s="9">
        <v>0</v>
      </c>
      <c r="K47" s="9">
        <v>0</v>
      </c>
      <c r="L47" s="9">
        <v>29.07</v>
      </c>
      <c r="M47" s="10">
        <f t="shared" si="1"/>
        <v>317.57</v>
      </c>
    </row>
    <row r="48" spans="1:55" s="12" customFormat="1" x14ac:dyDescent="0.3">
      <c r="A48" s="17" t="s">
        <v>88</v>
      </c>
      <c r="B48" s="17" t="s">
        <v>41</v>
      </c>
      <c r="C48" s="7">
        <v>7562.18</v>
      </c>
      <c r="D48" s="9">
        <v>874.44</v>
      </c>
      <c r="E48" s="9">
        <v>0</v>
      </c>
      <c r="F48" s="9">
        <v>0</v>
      </c>
      <c r="G48" s="7">
        <v>8791.2900000000009</v>
      </c>
      <c r="H48" s="9">
        <v>671.11</v>
      </c>
      <c r="I48" s="9">
        <f>507.61+112.15</f>
        <v>619.76</v>
      </c>
      <c r="J48" s="9">
        <v>0</v>
      </c>
      <c r="K48" s="9">
        <v>3000.86</v>
      </c>
      <c r="L48" s="9">
        <v>5936.84</v>
      </c>
      <c r="M48" s="9">
        <f t="shared" si="1"/>
        <v>2854.4500000000007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12" customFormat="1" x14ac:dyDescent="0.3">
      <c r="A49" s="8" t="s">
        <v>21</v>
      </c>
      <c r="B49" s="8" t="s">
        <v>53</v>
      </c>
      <c r="C49" s="6">
        <v>9337.0499999999993</v>
      </c>
      <c r="D49" s="9">
        <v>2394.69</v>
      </c>
      <c r="E49" s="10">
        <v>2636.4</v>
      </c>
      <c r="F49" s="9">
        <v>0</v>
      </c>
      <c r="G49" s="6">
        <v>14368.14</v>
      </c>
      <c r="H49" s="9">
        <v>671.11</v>
      </c>
      <c r="I49" s="9">
        <f>447.72+1529.91</f>
        <v>1977.63</v>
      </c>
      <c r="J49" s="9">
        <v>0</v>
      </c>
      <c r="K49" s="10">
        <v>7194.71</v>
      </c>
      <c r="L49" s="10">
        <v>10841.45</v>
      </c>
      <c r="M49" s="10">
        <f t="shared" si="1"/>
        <v>3526.6899999999987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12" customFormat="1" x14ac:dyDescent="0.3">
      <c r="A50" s="8" t="s">
        <v>86</v>
      </c>
      <c r="B50" s="8" t="s">
        <v>83</v>
      </c>
      <c r="C50" s="6">
        <v>2600.44</v>
      </c>
      <c r="D50" s="9">
        <v>0</v>
      </c>
      <c r="E50" s="10">
        <v>0</v>
      </c>
      <c r="F50" s="9"/>
      <c r="G50" s="6">
        <v>2600.44</v>
      </c>
      <c r="H50" s="9">
        <v>234.03</v>
      </c>
      <c r="I50" s="9">
        <v>34.68</v>
      </c>
      <c r="J50" s="9">
        <v>0</v>
      </c>
      <c r="K50" s="9">
        <v>0</v>
      </c>
      <c r="L50" s="10">
        <v>425.21</v>
      </c>
      <c r="M50" s="10">
        <f t="shared" si="1"/>
        <v>2175.23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12" customFormat="1" x14ac:dyDescent="0.3">
      <c r="A51" s="8" t="s">
        <v>23</v>
      </c>
      <c r="B51" s="8" t="s">
        <v>12</v>
      </c>
      <c r="C51" s="6">
        <v>9337.0499999999993</v>
      </c>
      <c r="D51" s="9"/>
      <c r="E51" s="10">
        <v>1581.84</v>
      </c>
      <c r="F51" s="9">
        <v>0</v>
      </c>
      <c r="G51" s="6">
        <v>10918.89</v>
      </c>
      <c r="H51" s="9">
        <v>671.11</v>
      </c>
      <c r="I51" s="9">
        <v>1948.78</v>
      </c>
      <c r="J51" s="9">
        <v>0</v>
      </c>
      <c r="K51" s="9">
        <v>0</v>
      </c>
      <c r="L51" s="10">
        <v>2711.02</v>
      </c>
      <c r="M51" s="10">
        <f t="shared" si="1"/>
        <v>8207.869999999999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12" customFormat="1" x14ac:dyDescent="0.3">
      <c r="A52" s="8" t="s">
        <v>28</v>
      </c>
      <c r="B52" s="8" t="s">
        <v>10</v>
      </c>
      <c r="C52" s="6">
        <v>2579.31</v>
      </c>
      <c r="D52" s="9">
        <v>146.99</v>
      </c>
      <c r="E52" s="10">
        <v>0</v>
      </c>
      <c r="F52" s="9">
        <v>0</v>
      </c>
      <c r="G52" s="6">
        <v>2737.45</v>
      </c>
      <c r="H52" s="9">
        <f>199.34+47.03</f>
        <v>246.37</v>
      </c>
      <c r="I52" s="9">
        <v>0</v>
      </c>
      <c r="J52" s="9">
        <v>0</v>
      </c>
      <c r="K52" s="9">
        <v>540.94000000000005</v>
      </c>
      <c r="L52" s="10">
        <v>917.94</v>
      </c>
      <c r="M52" s="10">
        <f t="shared" si="1"/>
        <v>1819.5099999999998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2" customFormat="1" x14ac:dyDescent="0.3">
      <c r="A53" s="8" t="s">
        <v>93</v>
      </c>
      <c r="B53" s="8" t="s">
        <v>94</v>
      </c>
      <c r="C53" s="6">
        <v>2043.72</v>
      </c>
      <c r="D53" s="9">
        <v>0</v>
      </c>
      <c r="E53" s="10">
        <v>0</v>
      </c>
      <c r="F53" s="9">
        <v>0</v>
      </c>
      <c r="G53" s="6">
        <v>2043.72</v>
      </c>
      <c r="H53" s="9">
        <v>183.93</v>
      </c>
      <c r="I53" s="9">
        <v>0</v>
      </c>
      <c r="J53" s="9">
        <v>0</v>
      </c>
      <c r="K53" s="9">
        <v>0</v>
      </c>
      <c r="L53" s="10">
        <v>369.9</v>
      </c>
      <c r="M53" s="10">
        <f t="shared" si="1"/>
        <v>1673.8200000000002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2" customFormat="1" x14ac:dyDescent="0.3">
      <c r="A54" s="8" t="s">
        <v>92</v>
      </c>
      <c r="B54" s="8" t="s">
        <v>83</v>
      </c>
      <c r="C54" s="6">
        <v>2600.44</v>
      </c>
      <c r="D54" s="9">
        <v>0</v>
      </c>
      <c r="E54" s="10">
        <v>1276.9100000000001</v>
      </c>
      <c r="F54" s="9"/>
      <c r="G54" s="6">
        <v>3877.35</v>
      </c>
      <c r="H54" s="9">
        <v>426.5</v>
      </c>
      <c r="I54" s="9">
        <v>162.83000000000001</v>
      </c>
      <c r="J54" s="9">
        <v>0</v>
      </c>
      <c r="K54" s="9">
        <v>0</v>
      </c>
      <c r="L54" s="10">
        <v>636.30999999999995</v>
      </c>
      <c r="M54" s="10">
        <f t="shared" si="1"/>
        <v>3241.04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12" customFormat="1" x14ac:dyDescent="0.3">
      <c r="A55" s="8" t="s">
        <v>39</v>
      </c>
      <c r="B55" s="8" t="s">
        <v>40</v>
      </c>
      <c r="C55" s="6">
        <v>5632.22</v>
      </c>
      <c r="D55" s="9">
        <v>810.27</v>
      </c>
      <c r="E55" s="9">
        <v>0</v>
      </c>
      <c r="F55" s="9">
        <v>0</v>
      </c>
      <c r="G55" s="6">
        <v>7865.11</v>
      </c>
      <c r="H55" s="9">
        <v>671.11</v>
      </c>
      <c r="I55" s="9">
        <f>355.37+66.25</f>
        <v>421.62</v>
      </c>
      <c r="J55" s="9">
        <v>0</v>
      </c>
      <c r="K55" s="9">
        <v>2721.08</v>
      </c>
      <c r="L55" s="10">
        <v>4232.49</v>
      </c>
      <c r="M55" s="10">
        <f t="shared" si="1"/>
        <v>3632.62</v>
      </c>
      <c r="N55" s="11"/>
    </row>
    <row r="56" spans="1:55" s="12" customFormat="1" x14ac:dyDescent="0.3">
      <c r="A56" s="8" t="s">
        <v>34</v>
      </c>
      <c r="B56" s="8" t="s">
        <v>12</v>
      </c>
      <c r="C56" s="6">
        <v>8976.23</v>
      </c>
      <c r="D56" s="9">
        <v>575.71</v>
      </c>
      <c r="E56" s="10">
        <v>2997.22</v>
      </c>
      <c r="F56" s="9">
        <v>0</v>
      </c>
      <c r="G56" s="6">
        <v>12679.63</v>
      </c>
      <c r="H56" s="9">
        <v>671.11</v>
      </c>
      <c r="I56" s="9">
        <f>1846.8+1328.81</f>
        <v>3175.6099999999997</v>
      </c>
      <c r="J56" s="9">
        <v>0</v>
      </c>
      <c r="K56" s="9">
        <v>802.75</v>
      </c>
      <c r="L56" s="10">
        <v>4708.3599999999997</v>
      </c>
      <c r="M56" s="10">
        <f t="shared" si="1"/>
        <v>7971.2699999999995</v>
      </c>
      <c r="N56" s="11"/>
    </row>
    <row r="57" spans="1:55" s="12" customFormat="1" x14ac:dyDescent="0.3">
      <c r="A57" s="8" t="s">
        <v>13</v>
      </c>
      <c r="B57" s="8" t="s">
        <v>12</v>
      </c>
      <c r="C57" s="6">
        <v>9337.0499999999993</v>
      </c>
      <c r="D57" s="9">
        <v>0</v>
      </c>
      <c r="E57" s="10">
        <v>0</v>
      </c>
      <c r="F57" s="9">
        <v>0</v>
      </c>
      <c r="G57" s="6">
        <v>9337.0499999999993</v>
      </c>
      <c r="H57" s="9">
        <v>671.11</v>
      </c>
      <c r="I57" s="9">
        <v>1513.77</v>
      </c>
      <c r="J57" s="9">
        <v>0</v>
      </c>
      <c r="K57" s="9">
        <v>0</v>
      </c>
      <c r="L57" s="10">
        <v>2210.6</v>
      </c>
      <c r="M57" s="10">
        <f t="shared" si="1"/>
        <v>7126.4499999999989</v>
      </c>
      <c r="N57" s="11"/>
    </row>
    <row r="58" spans="1:55" s="12" customFormat="1" x14ac:dyDescent="0.3">
      <c r="A58" s="8" t="s">
        <v>64</v>
      </c>
      <c r="B58" s="8" t="s">
        <v>10</v>
      </c>
      <c r="C58" s="6">
        <v>2383.56</v>
      </c>
      <c r="D58" s="9"/>
      <c r="E58" s="10">
        <v>0</v>
      </c>
      <c r="F58" s="9">
        <v>0</v>
      </c>
      <c r="G58" s="6">
        <v>2383.56</v>
      </c>
      <c r="H58" s="9">
        <v>214.52</v>
      </c>
      <c r="I58" s="9">
        <v>19.88</v>
      </c>
      <c r="J58" s="9">
        <v>0</v>
      </c>
      <c r="K58" s="9">
        <v>0</v>
      </c>
      <c r="L58" s="10">
        <v>382.28</v>
      </c>
      <c r="M58" s="10">
        <f t="shared" si="1"/>
        <v>2001.28</v>
      </c>
      <c r="N58" s="11"/>
    </row>
    <row r="59" spans="1:55" s="12" customFormat="1" x14ac:dyDescent="0.3">
      <c r="A59" s="8" t="s">
        <v>33</v>
      </c>
      <c r="B59" s="8" t="s">
        <v>76</v>
      </c>
      <c r="C59" s="6">
        <v>2479.62</v>
      </c>
      <c r="D59" s="9"/>
      <c r="E59" s="10">
        <v>1301.47</v>
      </c>
      <c r="F59" s="9">
        <v>0</v>
      </c>
      <c r="G59" s="6">
        <v>3781.09</v>
      </c>
      <c r="H59" s="9">
        <v>415.91</v>
      </c>
      <c r="I59" s="9">
        <v>149.97999999999999</v>
      </c>
      <c r="J59" s="9">
        <v>0</v>
      </c>
      <c r="K59" s="9"/>
      <c r="L59" s="10">
        <v>761.65</v>
      </c>
      <c r="M59" s="10">
        <f t="shared" si="1"/>
        <v>3019.44</v>
      </c>
      <c r="N59" s="11"/>
    </row>
    <row r="60" spans="1:55" s="12" customFormat="1" ht="15.75" customHeight="1" x14ac:dyDescent="0.3">
      <c r="A60" s="8" t="s">
        <v>90</v>
      </c>
      <c r="B60" s="8" t="s">
        <v>91</v>
      </c>
      <c r="C60" s="6">
        <v>8628.5</v>
      </c>
      <c r="D60" s="9">
        <v>0</v>
      </c>
      <c r="E60" s="10">
        <v>0</v>
      </c>
      <c r="F60" s="9">
        <v>0</v>
      </c>
      <c r="G60" s="6">
        <v>8628.5</v>
      </c>
      <c r="H60" s="9">
        <v>671.11</v>
      </c>
      <c r="I60" s="9">
        <v>1318.92</v>
      </c>
      <c r="J60" s="9">
        <v>0</v>
      </c>
      <c r="K60" s="9">
        <v>0</v>
      </c>
      <c r="L60" s="10">
        <v>2041.68</v>
      </c>
      <c r="M60" s="10">
        <f t="shared" si="1"/>
        <v>6586.82</v>
      </c>
    </row>
    <row r="61" spans="1:55" s="12" customFormat="1" ht="15.75" customHeight="1" x14ac:dyDescent="0.3">
      <c r="A61" s="8" t="s">
        <v>74</v>
      </c>
      <c r="B61" s="8" t="s">
        <v>10</v>
      </c>
      <c r="C61" s="6">
        <v>2383.56</v>
      </c>
      <c r="D61" s="9"/>
      <c r="E61" s="10">
        <v>0</v>
      </c>
      <c r="F61" s="9">
        <v>0</v>
      </c>
      <c r="G61" s="6">
        <v>2383.56</v>
      </c>
      <c r="H61" s="9">
        <v>214.52</v>
      </c>
      <c r="I61" s="9">
        <v>19.88</v>
      </c>
      <c r="J61" s="9">
        <v>0</v>
      </c>
      <c r="K61" s="9">
        <v>0</v>
      </c>
      <c r="L61" s="10">
        <v>346.75</v>
      </c>
      <c r="M61" s="10">
        <f t="shared" si="1"/>
        <v>2036.81</v>
      </c>
    </row>
    <row r="62" spans="1:55" s="12" customFormat="1" x14ac:dyDescent="0.3">
      <c r="A62" s="8" t="s">
        <v>32</v>
      </c>
      <c r="B62" s="8" t="s">
        <v>10</v>
      </c>
      <c r="C62" s="6">
        <v>2579.31</v>
      </c>
      <c r="D62" s="9"/>
      <c r="E62" s="10">
        <v>1201.78</v>
      </c>
      <c r="F62" s="9">
        <v>0</v>
      </c>
      <c r="G62" s="6">
        <v>3781.09</v>
      </c>
      <c r="H62" s="9">
        <v>415.91</v>
      </c>
      <c r="I62" s="9">
        <v>149.97999999999999</v>
      </c>
      <c r="J62" s="9">
        <v>0</v>
      </c>
      <c r="K62" s="9">
        <v>0</v>
      </c>
      <c r="L62" s="10">
        <v>611.20000000000005</v>
      </c>
      <c r="M62" s="10">
        <f t="shared" si="1"/>
        <v>3169.8900000000003</v>
      </c>
    </row>
    <row r="63" spans="1:55" s="12" customFormat="1" x14ac:dyDescent="0.3">
      <c r="A63" s="8" t="s">
        <v>104</v>
      </c>
      <c r="B63" s="8" t="s">
        <v>83</v>
      </c>
      <c r="C63" s="6">
        <v>2589.06</v>
      </c>
      <c r="D63" s="9">
        <v>0</v>
      </c>
      <c r="E63" s="10">
        <v>1276.9100000000001</v>
      </c>
      <c r="F63" s="9"/>
      <c r="G63" s="6">
        <v>3865.97</v>
      </c>
      <c r="H63" s="9">
        <v>425.25</v>
      </c>
      <c r="I63" s="9">
        <v>161.31</v>
      </c>
      <c r="J63" s="9">
        <v>0</v>
      </c>
      <c r="K63" s="9">
        <v>0</v>
      </c>
      <c r="L63" s="10">
        <v>720.88</v>
      </c>
      <c r="M63" s="10">
        <f t="shared" si="1"/>
        <v>3145.0899999999997</v>
      </c>
    </row>
    <row r="64" spans="1:55" s="12" customFormat="1" x14ac:dyDescent="0.3">
      <c r="A64" s="8" t="s">
        <v>48</v>
      </c>
      <c r="B64" s="8" t="s">
        <v>10</v>
      </c>
      <c r="C64" s="6">
        <v>2455.0700000000002</v>
      </c>
      <c r="D64" s="9">
        <v>0</v>
      </c>
      <c r="E64" s="10">
        <v>5107.1099999999997</v>
      </c>
      <c r="F64" s="9">
        <v>0</v>
      </c>
      <c r="G64" s="6">
        <v>7562.18</v>
      </c>
      <c r="H64" s="9">
        <v>671.11</v>
      </c>
      <c r="I64" s="9">
        <v>1025.68</v>
      </c>
      <c r="J64" s="9">
        <v>0</v>
      </c>
      <c r="K64" s="9">
        <v>0</v>
      </c>
      <c r="L64" s="10">
        <v>1868.36</v>
      </c>
      <c r="M64" s="10">
        <f t="shared" si="1"/>
        <v>5693.8200000000006</v>
      </c>
    </row>
    <row r="65" spans="1:13" s="12" customFormat="1" x14ac:dyDescent="0.3">
      <c r="A65" s="8" t="s">
        <v>49</v>
      </c>
      <c r="B65" s="8" t="s">
        <v>52</v>
      </c>
      <c r="C65" s="6">
        <v>8887.36</v>
      </c>
      <c r="D65" s="9"/>
      <c r="E65" s="9">
        <v>6347.79</v>
      </c>
      <c r="F65" s="9">
        <v>0</v>
      </c>
      <c r="G65" s="6">
        <v>15235.15</v>
      </c>
      <c r="H65" s="9">
        <f>642.33+28.78</f>
        <v>671.11</v>
      </c>
      <c r="I65" s="9">
        <v>3135.75</v>
      </c>
      <c r="J65" s="9">
        <v>0</v>
      </c>
      <c r="K65" s="9">
        <v>0</v>
      </c>
      <c r="L65" s="10">
        <v>4444.21</v>
      </c>
      <c r="M65" s="10">
        <f t="shared" si="1"/>
        <v>10790.939999999999</v>
      </c>
    </row>
    <row r="66" spans="1:13" s="12" customFormat="1" x14ac:dyDescent="0.3">
      <c r="A66" s="8" t="s">
        <v>31</v>
      </c>
      <c r="B66" s="8" t="s">
        <v>54</v>
      </c>
      <c r="C66" s="6">
        <v>2579.31</v>
      </c>
      <c r="D66" s="9">
        <v>168.67</v>
      </c>
      <c r="E66" s="10">
        <v>1201.78</v>
      </c>
      <c r="F66" s="9">
        <v>0</v>
      </c>
      <c r="G66" s="6">
        <v>3951.56</v>
      </c>
      <c r="H66" s="9">
        <f>373.96+60.71</f>
        <v>434.66999999999996</v>
      </c>
      <c r="I66" s="9">
        <f>80.64+18.36</f>
        <v>99</v>
      </c>
      <c r="J66" s="9">
        <v>0</v>
      </c>
      <c r="K66" s="9">
        <v>595.6</v>
      </c>
      <c r="L66" s="10">
        <v>1383.9</v>
      </c>
      <c r="M66" s="10">
        <f t="shared" si="1"/>
        <v>2567.66</v>
      </c>
    </row>
    <row r="67" spans="1:13" s="12" customFormat="1" x14ac:dyDescent="0.3">
      <c r="A67" s="8" t="s">
        <v>29</v>
      </c>
      <c r="B67" s="8" t="s">
        <v>57</v>
      </c>
      <c r="C67" s="6">
        <v>2579.31</v>
      </c>
      <c r="D67" s="9">
        <v>0</v>
      </c>
      <c r="E67" s="10">
        <f>1201.78+1565.68</f>
        <v>2767.46</v>
      </c>
      <c r="F67" s="9">
        <v>0</v>
      </c>
      <c r="G67" s="6">
        <v>5346.77</v>
      </c>
      <c r="H67" s="9">
        <v>588.14</v>
      </c>
      <c r="I67" s="9">
        <v>439.26</v>
      </c>
      <c r="J67" s="9">
        <v>0</v>
      </c>
      <c r="K67" s="9">
        <v>0</v>
      </c>
      <c r="L67" s="10">
        <v>1118.53</v>
      </c>
      <c r="M67" s="10">
        <f t="shared" si="1"/>
        <v>4228.2400000000007</v>
      </c>
    </row>
    <row r="68" spans="1:13" s="12" customFormat="1" x14ac:dyDescent="0.3">
      <c r="A68" s="8" t="s">
        <v>105</v>
      </c>
      <c r="B68" s="8" t="s">
        <v>6</v>
      </c>
      <c r="C68" s="6">
        <v>5444.23</v>
      </c>
      <c r="D68" s="9">
        <v>0</v>
      </c>
      <c r="E68" s="10">
        <v>0</v>
      </c>
      <c r="F68" s="9"/>
      <c r="G68" s="6">
        <v>5444.23</v>
      </c>
      <c r="H68" s="9">
        <v>598.86</v>
      </c>
      <c r="I68" s="9">
        <v>463.12</v>
      </c>
      <c r="J68" s="9">
        <v>0</v>
      </c>
      <c r="K68" s="9">
        <v>0</v>
      </c>
      <c r="L68" s="10">
        <v>1120.8699999999999</v>
      </c>
      <c r="M68" s="10">
        <f t="shared" si="1"/>
        <v>4323.3599999999997</v>
      </c>
    </row>
    <row r="69" spans="1:13" s="12" customFormat="1" x14ac:dyDescent="0.3">
      <c r="A69" s="8" t="s">
        <v>20</v>
      </c>
      <c r="B69" s="8" t="s">
        <v>77</v>
      </c>
      <c r="C69" s="6">
        <v>5917.22</v>
      </c>
      <c r="D69" s="9">
        <v>0</v>
      </c>
      <c r="E69" s="10">
        <v>1644.96</v>
      </c>
      <c r="F69" s="9">
        <v>0</v>
      </c>
      <c r="G69" s="6">
        <v>7562.18</v>
      </c>
      <c r="H69" s="9">
        <v>671.11</v>
      </c>
      <c r="I69" s="9">
        <v>1025.68</v>
      </c>
      <c r="J69" s="9">
        <v>0</v>
      </c>
      <c r="K69" s="9">
        <v>0</v>
      </c>
      <c r="L69" s="10">
        <v>1832.07</v>
      </c>
      <c r="M69" s="10">
        <f t="shared" si="1"/>
        <v>5730.1100000000006</v>
      </c>
    </row>
    <row r="70" spans="1:13" x14ac:dyDescent="0.3">
      <c r="A70" s="16" t="s">
        <v>70</v>
      </c>
      <c r="B70" s="16"/>
      <c r="C70" s="4">
        <f>SUM(C5:C69)</f>
        <v>349143.59999999992</v>
      </c>
      <c r="D70" s="5">
        <f>SUM(D5:D69)</f>
        <v>17150.490000000002</v>
      </c>
      <c r="E70" s="5">
        <f>SUM(E5:E69)</f>
        <v>43041.02</v>
      </c>
      <c r="F70" s="5">
        <f>SUM(F5:F69)</f>
        <v>0</v>
      </c>
      <c r="G70" s="4">
        <f>SUM(G5:G69)</f>
        <v>422157.26000000007</v>
      </c>
      <c r="H70" s="5">
        <f>SUM(H5:H69)</f>
        <v>31296.03000000001</v>
      </c>
      <c r="I70" s="5">
        <f>SUM(I5:I69)</f>
        <v>46367.208000000006</v>
      </c>
      <c r="J70" s="4">
        <f>SUM(J5:J69)</f>
        <v>0</v>
      </c>
      <c r="K70" s="5">
        <f>SUM(K5:K69)</f>
        <v>63126.669999999991</v>
      </c>
      <c r="L70" s="4">
        <f>SUM(L5:L69)</f>
        <v>154548.21</v>
      </c>
      <c r="M70" s="5">
        <f>SUM(M5:M69)</f>
        <v>267609.05000000005</v>
      </c>
    </row>
  </sheetData>
  <mergeCells count="3">
    <mergeCell ref="A1:M1"/>
    <mergeCell ref="A2:M2"/>
    <mergeCell ref="A70:B7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Thiago dos Santos Albrecht</cp:lastModifiedBy>
  <cp:lastPrinted>2020-04-05T20:18:50Z</cp:lastPrinted>
  <dcterms:created xsi:type="dcterms:W3CDTF">2015-04-01T12:17:47Z</dcterms:created>
  <dcterms:modified xsi:type="dcterms:W3CDTF">2020-04-08T01:48:01Z</dcterms:modified>
</cp:coreProperties>
</file>