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75" windowWidth="16695" windowHeight="12435"/>
  </bookViews>
  <sheets>
    <sheet name="DEZEMBRO 2018" sheetId="30" r:id="rId1"/>
  </sheets>
  <calcPr calcId="145621"/>
</workbook>
</file>

<file path=xl/calcChain.xml><?xml version="1.0" encoding="utf-8"?>
<calcChain xmlns="http://schemas.openxmlformats.org/spreadsheetml/2006/main">
  <c r="C64" i="30" l="1"/>
  <c r="S44" i="30"/>
  <c r="J32" i="30"/>
  <c r="S15" i="30"/>
  <c r="S47" i="30" l="1"/>
  <c r="S40" i="30"/>
  <c r="S33" i="30"/>
  <c r="S27" i="30" l="1"/>
  <c r="S26" i="30"/>
  <c r="S20" i="30" l="1"/>
  <c r="S18" i="30"/>
  <c r="J58" i="30" l="1"/>
  <c r="O25" i="30"/>
  <c r="O60" i="30"/>
  <c r="O56" i="30" l="1"/>
  <c r="J34" i="30"/>
  <c r="J6" i="30"/>
  <c r="O55" i="30"/>
  <c r="J51" i="30"/>
  <c r="C43" i="30"/>
  <c r="J41" i="30"/>
  <c r="J33" i="30"/>
  <c r="O32" i="30"/>
  <c r="C22" i="30"/>
  <c r="J16" i="30"/>
  <c r="Q64" i="30" l="1"/>
  <c r="P64" i="30"/>
  <c r="N64" i="30"/>
  <c r="M64" i="30"/>
  <c r="G64" i="30"/>
  <c r="F64" i="30"/>
  <c r="E64" i="30"/>
  <c r="J63" i="30"/>
  <c r="J59" i="30"/>
  <c r="L64" i="30"/>
  <c r="J52" i="30"/>
  <c r="J48" i="30"/>
  <c r="J45" i="30"/>
  <c r="J43" i="30"/>
  <c r="O27" i="30"/>
  <c r="S25" i="30"/>
  <c r="O20" i="30"/>
  <c r="O64" i="30" s="1"/>
  <c r="S19" i="30"/>
  <c r="J17" i="30"/>
  <c r="J14" i="30"/>
  <c r="J13" i="30"/>
  <c r="H64" i="30"/>
  <c r="J5" i="30"/>
  <c r="S4" i="30"/>
  <c r="S48" i="30" l="1"/>
  <c r="S14" i="30"/>
  <c r="S41" i="30"/>
  <c r="S28" i="30"/>
  <c r="S16" i="30"/>
  <c r="S12" i="30"/>
  <c r="S23" i="30"/>
  <c r="S30" i="30"/>
  <c r="S32" i="30"/>
  <c r="S35" i="30"/>
  <c r="S45" i="30"/>
  <c r="S52" i="30"/>
  <c r="S55" i="30"/>
  <c r="S57" i="30"/>
  <c r="S61" i="30"/>
  <c r="S8" i="30"/>
  <c r="S22" i="30"/>
  <c r="S24" i="30"/>
  <c r="S38" i="30"/>
  <c r="S51" i="30"/>
  <c r="S5" i="30"/>
  <c r="S31" i="30"/>
  <c r="K64" i="30"/>
  <c r="S37" i="30"/>
  <c r="S56" i="30"/>
  <c r="S62" i="30"/>
  <c r="S9" i="30"/>
  <c r="S17" i="30"/>
  <c r="J64" i="30"/>
  <c r="S6" i="30"/>
  <c r="S10" i="30"/>
  <c r="S13" i="30"/>
  <c r="S36" i="30"/>
  <c r="S39" i="30"/>
  <c r="S42" i="30"/>
  <c r="S43" i="30"/>
  <c r="S46" i="30"/>
  <c r="S49" i="30"/>
  <c r="S50" i="30"/>
  <c r="S53" i="30"/>
  <c r="S58" i="30"/>
  <c r="S60" i="30"/>
  <c r="S59" i="30"/>
  <c r="S63" i="30"/>
  <c r="S29" i="30"/>
  <c r="S54" i="30"/>
  <c r="S21" i="30"/>
  <c r="S11" i="30"/>
  <c r="D64" i="30"/>
  <c r="S7" i="30"/>
  <c r="S34" i="30" l="1"/>
  <c r="S64" i="30" s="1"/>
  <c r="R64" i="30"/>
  <c r="I64" i="30"/>
</calcChain>
</file>

<file path=xl/sharedStrings.xml><?xml version="1.0" encoding="utf-8"?>
<sst xmlns="http://schemas.openxmlformats.org/spreadsheetml/2006/main" count="141" uniqueCount="108">
  <si>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</si>
  <si>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</si>
  <si>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</si>
  <si>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</si>
  <si>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</si>
  <si>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</si>
  <si>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</si>
  <si>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</si>
  <si>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</si>
  <si>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</si>
  <si>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</si>
  <si>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</si>
  <si>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</si>
  <si>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</si>
  <si>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</si>
  <si>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</si>
  <si>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</si>
  <si>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</si>
  <si>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</si>
  <si>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</si>
  <si>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</si>
  <si>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</si>
  <si>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</si>
  <si>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</si>
  <si>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</si>
  <si>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</si>
  <si>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</si>
  <si>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</si>
  <si>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</si>
  <si>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</si>
  <si>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</si>
  <si>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</si>
  <si>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</si>
  <si>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</si>
  <si>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</si>
  <si>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</si>
  <si>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</si>
  <si>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</si>
  <si>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</si>
  <si>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</si>
  <si>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</si>
  <si>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</si>
  <si>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</si>
  <si>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</si>
  <si>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</si>
  <si>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</si>
  <si>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</si>
  <si>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</si>
  <si>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</si>
  <si>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</si>
  <si>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</si>
  <si>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</si>
  <si>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</si>
  <si>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</si>
  <si>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</si>
  <si>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</si>
  <si>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</si>
  <si>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</si>
  <si>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</si>
  <si>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</si>
  <si>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</si>
  <si>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</si>
  <si>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</si>
  <si>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</si>
  <si>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</si>
  <si>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</si>
  <si>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</si>
  <si>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</si>
  <si>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</si>
  <si>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</si>
  <si>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</si>
  <si>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</si>
  <si>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</si>
  <si>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</si>
  <si>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</si>
  <si>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</si>
  <si>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</si>
  <si>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</si>
  <si>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</si>
  <si>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</si>
  <si>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</si>
  <si>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</si>
  <si>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</si>
  <si>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</si>
  <si>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</si>
  <si>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</si>
  <si>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</si>
  <si>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</si>
  <si>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</si>
  <si>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</si>
  <si>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</si>
  <si>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</si>
  <si>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</si>
  <si>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</si>
  <si>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</si>
  <si>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</si>
  <si>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</si>
  <si>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</si>
  <si>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</si>
  <si>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</si>
  <si>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Bruna Salton</t>
  </si>
  <si>
    <t>Assistente de Atendimento e Fiscalização</t>
  </si>
  <si>
    <t>Laura Rita Rui</t>
  </si>
  <si>
    <t>Ataídes Francisco Pereira Farsen</t>
  </si>
  <si>
    <t>Marlí Marcon</t>
  </si>
  <si>
    <t>FOLHA DE PAGAMENTO - DEZEMBRO 2018</t>
  </si>
  <si>
    <t>Cesar Augusto de Quadros Longhi</t>
  </si>
  <si>
    <t>Maria Isabel da Rosa dal 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</si>
</sst>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2" xfId="1" applyFont="1" applyFill="1" applyBorder="1"/>
    <xf numFmtId="0" fontId="0" fillId="0" borderId="0" xfId="0" applyFill="1" applyBorder="1"/>
    <xf numFmtId="44" fontId="0" fillId="0" borderId="2" xfId="1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right"/>
    </xf>
    <xf numFmtId="44" fontId="0" fillId="0" borderId="4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0" fontId="2" fillId="0" borderId="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4"/>
  <sheetViews>
    <sheetView tabSelected="1" zoomScaleNormal="100" workbookViewId="0">
      <pane ySplit="3" topLeftCell="A28" activePane="bottomLeft" state="frozen"/>
      <selection pane="bottomLeft" activeCell="G37" sqref="G37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35" bestFit="1" customWidth="1"/>
    <col min="7" max="7" width="13.140625" style="12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" customWidth="1"/>
    <col min="14" max="14" width="12.5703125" style="1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4.7109375" style="1" bestFit="1" customWidth="1"/>
    <col min="20" max="16384" width="73" style="1"/>
  </cols>
  <sheetData>
    <row r="1" spans="1:19" ht="21" x14ac:dyDescent="0.35">
      <c r="A1" s="29" t="s">
        <v>105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35.25" customHeight="1" thickBot="1" x14ac:dyDescent="0.3">
      <c r="A3" s="2" t="s">
        <v>38</v>
      </c>
      <c r="B3" s="2" t="s">
        <v>68</v>
      </c>
      <c r="C3" s="3" t="s">
        <v>67</v>
      </c>
      <c r="D3" s="3" t="s">
        <v>69</v>
      </c>
      <c r="E3" s="3" t="s">
        <v>70</v>
      </c>
      <c r="F3" s="36" t="s">
        <v>71</v>
      </c>
      <c r="G3" s="32" t="s">
        <v>72</v>
      </c>
      <c r="H3" s="3" t="s">
        <v>73</v>
      </c>
      <c r="I3" s="3" t="s">
        <v>60</v>
      </c>
      <c r="J3" s="3" t="s">
        <v>74</v>
      </c>
      <c r="K3" s="3" t="s">
        <v>84</v>
      </c>
      <c r="L3" s="3" t="s">
        <v>75</v>
      </c>
      <c r="M3" s="3" t="s">
        <v>76</v>
      </c>
      <c r="N3" s="3" t="s">
        <v>77</v>
      </c>
      <c r="O3" s="3" t="s">
        <v>86</v>
      </c>
      <c r="P3" s="3" t="s">
        <v>85</v>
      </c>
      <c r="Q3" s="3" t="s">
        <v>78</v>
      </c>
      <c r="R3" s="3" t="s">
        <v>39</v>
      </c>
      <c r="S3" s="3" t="s">
        <v>40</v>
      </c>
    </row>
    <row r="4" spans="1:19" s="12" customFormat="1" x14ac:dyDescent="0.25">
      <c r="A4" s="6" t="s">
        <v>26</v>
      </c>
      <c r="B4" s="7" t="s">
        <v>27</v>
      </c>
      <c r="C4" s="8">
        <v>2383.35</v>
      </c>
      <c r="D4" s="9">
        <v>0</v>
      </c>
      <c r="E4" s="9">
        <v>0</v>
      </c>
      <c r="F4" s="9">
        <v>668.43</v>
      </c>
      <c r="G4" s="9">
        <v>83.7</v>
      </c>
      <c r="H4" s="9">
        <v>40.56</v>
      </c>
      <c r="I4" s="10">
        <v>2424.83</v>
      </c>
      <c r="J4" s="9">
        <v>218.15</v>
      </c>
      <c r="K4" s="9">
        <v>22.63</v>
      </c>
      <c r="L4" s="9">
        <v>0</v>
      </c>
      <c r="M4" s="9">
        <v>33.39</v>
      </c>
      <c r="N4" s="9">
        <v>83.7</v>
      </c>
      <c r="O4" s="9">
        <v>28.53</v>
      </c>
      <c r="P4" s="9">
        <v>0</v>
      </c>
      <c r="Q4" s="9">
        <v>0</v>
      </c>
      <c r="R4" s="11">
        <v>386.83</v>
      </c>
      <c r="S4" s="11">
        <f>I4-R4</f>
        <v>2038</v>
      </c>
    </row>
    <row r="5" spans="1:19" s="12" customFormat="1" x14ac:dyDescent="0.25">
      <c r="A5" s="13" t="s">
        <v>6</v>
      </c>
      <c r="B5" s="14" t="s">
        <v>80</v>
      </c>
      <c r="C5" s="8">
        <v>4556.47</v>
      </c>
      <c r="D5" s="9">
        <v>1599.79</v>
      </c>
      <c r="E5" s="11">
        <v>5928.03</v>
      </c>
      <c r="F5" s="9">
        <v>604.78</v>
      </c>
      <c r="G5" s="9">
        <v>0</v>
      </c>
      <c r="H5" s="9">
        <v>0</v>
      </c>
      <c r="I5" s="10">
        <v>17389.87</v>
      </c>
      <c r="J5" s="9">
        <f>31.94+589.09</f>
        <v>621.03000000000009</v>
      </c>
      <c r="K5" s="9">
        <v>1684.78</v>
      </c>
      <c r="L5" s="9">
        <v>0</v>
      </c>
      <c r="M5" s="9">
        <v>30.21</v>
      </c>
      <c r="N5" s="9">
        <v>0</v>
      </c>
      <c r="O5" s="9">
        <v>294.51</v>
      </c>
      <c r="P5" s="9">
        <v>0</v>
      </c>
      <c r="Q5" s="9">
        <v>7600.13</v>
      </c>
      <c r="R5" s="11">
        <v>10230.870000000001</v>
      </c>
      <c r="S5" s="11">
        <f t="shared" ref="S5:S23" si="0">I5-R5</f>
        <v>7158.9999999999982</v>
      </c>
    </row>
    <row r="6" spans="1:19" s="12" customFormat="1" x14ac:dyDescent="0.25">
      <c r="A6" s="13" t="s">
        <v>81</v>
      </c>
      <c r="B6" s="14" t="s">
        <v>13</v>
      </c>
      <c r="C6" s="8">
        <v>8212.15</v>
      </c>
      <c r="D6" s="9"/>
      <c r="E6" s="9">
        <v>0</v>
      </c>
      <c r="F6" s="9">
        <v>509.28</v>
      </c>
      <c r="G6" s="9">
        <v>0</v>
      </c>
      <c r="H6" s="9">
        <v>38.19</v>
      </c>
      <c r="I6" s="10">
        <v>8525.02</v>
      </c>
      <c r="J6" s="9">
        <f>397.46+223.57</f>
        <v>621.03</v>
      </c>
      <c r="K6" s="9">
        <v>1304</v>
      </c>
      <c r="L6" s="9">
        <v>0</v>
      </c>
      <c r="M6" s="9">
        <v>25.44</v>
      </c>
      <c r="N6" s="9">
        <v>0</v>
      </c>
      <c r="O6" s="9">
        <v>32.82</v>
      </c>
      <c r="P6" s="9">
        <v>0</v>
      </c>
      <c r="Q6" s="9">
        <v>0</v>
      </c>
      <c r="R6" s="11">
        <v>1984.02</v>
      </c>
      <c r="S6" s="11">
        <f t="shared" si="0"/>
        <v>6541</v>
      </c>
    </row>
    <row r="7" spans="1:19" s="12" customFormat="1" x14ac:dyDescent="0.25">
      <c r="A7" s="13" t="s">
        <v>12</v>
      </c>
      <c r="B7" s="14" t="s">
        <v>13</v>
      </c>
      <c r="C7" s="8">
        <v>4601.57</v>
      </c>
      <c r="D7" s="9">
        <v>5453.78</v>
      </c>
      <c r="E7" s="9">
        <v>0</v>
      </c>
      <c r="F7" s="9">
        <v>604.78</v>
      </c>
      <c r="G7" s="9">
        <v>0</v>
      </c>
      <c r="H7" s="9">
        <v>490.25</v>
      </c>
      <c r="I7" s="10">
        <v>10809.68</v>
      </c>
      <c r="J7" s="9">
        <v>621.03</v>
      </c>
      <c r="K7" s="9">
        <v>2846.19</v>
      </c>
      <c r="L7" s="9">
        <v>0</v>
      </c>
      <c r="M7" s="9">
        <v>30.21</v>
      </c>
      <c r="N7" s="9">
        <v>0</v>
      </c>
      <c r="O7" s="9">
        <v>185.93</v>
      </c>
      <c r="P7" s="9">
        <v>0</v>
      </c>
      <c r="Q7" s="9">
        <v>0</v>
      </c>
      <c r="R7" s="11">
        <v>6750.68</v>
      </c>
      <c r="S7" s="11">
        <f t="shared" si="0"/>
        <v>4059</v>
      </c>
    </row>
    <row r="8" spans="1:19" s="12" customFormat="1" x14ac:dyDescent="0.25">
      <c r="A8" s="13" t="s">
        <v>103</v>
      </c>
      <c r="B8" s="14" t="s">
        <v>101</v>
      </c>
      <c r="C8" s="8">
        <v>2474.96</v>
      </c>
      <c r="D8" s="9">
        <v>0</v>
      </c>
      <c r="E8" s="11">
        <v>1215.29</v>
      </c>
      <c r="F8" s="9">
        <v>732.09</v>
      </c>
      <c r="G8" s="9">
        <v>0</v>
      </c>
      <c r="H8" s="9">
        <v>0</v>
      </c>
      <c r="I8" s="10">
        <v>3690.43</v>
      </c>
      <c r="J8" s="9">
        <v>403.84</v>
      </c>
      <c r="K8" s="9">
        <v>135.32</v>
      </c>
      <c r="L8" s="9">
        <v>18.93</v>
      </c>
      <c r="M8" s="9">
        <v>36.57</v>
      </c>
      <c r="N8" s="9">
        <v>0</v>
      </c>
      <c r="O8" s="9">
        <v>32.82</v>
      </c>
      <c r="P8" s="9">
        <v>0</v>
      </c>
      <c r="Q8" s="9">
        <v>0</v>
      </c>
      <c r="R8" s="11">
        <v>628.42999999999995</v>
      </c>
      <c r="S8" s="11">
        <f t="shared" si="0"/>
        <v>3062</v>
      </c>
    </row>
    <row r="9" spans="1:19" s="12" customFormat="1" x14ac:dyDescent="0.25">
      <c r="A9" s="13" t="s">
        <v>54</v>
      </c>
      <c r="B9" s="14" t="s">
        <v>11</v>
      </c>
      <c r="C9" s="8">
        <v>1890.5</v>
      </c>
      <c r="D9" s="9">
        <v>0</v>
      </c>
      <c r="E9" s="9">
        <v>599.71</v>
      </c>
      <c r="F9" s="9">
        <v>572.94000000000005</v>
      </c>
      <c r="G9" s="9">
        <v>77.400000000000006</v>
      </c>
      <c r="H9" s="9">
        <v>0</v>
      </c>
      <c r="I9" s="10">
        <v>2490.7600000000002</v>
      </c>
      <c r="J9" s="9">
        <v>224.11</v>
      </c>
      <c r="K9" s="9">
        <v>27.16</v>
      </c>
      <c r="L9" s="9">
        <v>0</v>
      </c>
      <c r="M9" s="9">
        <v>28.62</v>
      </c>
      <c r="N9" s="9">
        <v>77.400000000000006</v>
      </c>
      <c r="O9" s="9">
        <v>24.82</v>
      </c>
      <c r="P9" s="9">
        <v>0</v>
      </c>
      <c r="Q9" s="9">
        <v>0</v>
      </c>
      <c r="R9" s="11">
        <v>382.76</v>
      </c>
      <c r="S9" s="11">
        <f t="shared" si="0"/>
        <v>2108</v>
      </c>
    </row>
    <row r="10" spans="1:19" s="12" customFormat="1" x14ac:dyDescent="0.25">
      <c r="A10" s="13" t="s">
        <v>100</v>
      </c>
      <c r="B10" s="14" t="s">
        <v>101</v>
      </c>
      <c r="C10" s="8">
        <v>2474.96</v>
      </c>
      <c r="D10" s="9">
        <v>0</v>
      </c>
      <c r="E10" s="11">
        <v>0</v>
      </c>
      <c r="F10" s="9">
        <v>668.43</v>
      </c>
      <c r="G10" s="9">
        <v>0</v>
      </c>
      <c r="H10" s="9">
        <v>190.07</v>
      </c>
      <c r="I10" s="10">
        <v>2711.48</v>
      </c>
      <c r="J10" s="9">
        <v>243.95</v>
      </c>
      <c r="K10" s="9">
        <v>42.2</v>
      </c>
      <c r="L10" s="9">
        <v>0</v>
      </c>
      <c r="M10" s="9">
        <v>33.39</v>
      </c>
      <c r="N10" s="9">
        <v>0</v>
      </c>
      <c r="O10" s="9">
        <v>32.82</v>
      </c>
      <c r="P10" s="9">
        <v>0</v>
      </c>
      <c r="Q10" s="9">
        <v>0</v>
      </c>
      <c r="R10" s="11">
        <v>352.48</v>
      </c>
      <c r="S10" s="11">
        <f t="shared" si="0"/>
        <v>2359</v>
      </c>
    </row>
    <row r="11" spans="1:19" s="12" customFormat="1" x14ac:dyDescent="0.25">
      <c r="A11" s="13" t="s">
        <v>23</v>
      </c>
      <c r="B11" s="14" t="s">
        <v>16</v>
      </c>
      <c r="C11" s="8">
        <v>5467.66</v>
      </c>
      <c r="D11" s="9">
        <v>0</v>
      </c>
      <c r="E11" s="11">
        <v>0</v>
      </c>
      <c r="F11" s="9">
        <v>668.43</v>
      </c>
      <c r="G11" s="9">
        <v>0</v>
      </c>
      <c r="H11" s="9">
        <v>0</v>
      </c>
      <c r="I11" s="10">
        <v>5468.55</v>
      </c>
      <c r="J11" s="9">
        <v>601.44000000000005</v>
      </c>
      <c r="K11" s="9">
        <v>468.85</v>
      </c>
      <c r="L11" s="9">
        <v>0</v>
      </c>
      <c r="M11" s="9">
        <v>33.39</v>
      </c>
      <c r="N11" s="9">
        <v>0</v>
      </c>
      <c r="O11" s="9">
        <v>37.74</v>
      </c>
      <c r="P11" s="9">
        <v>0</v>
      </c>
      <c r="Q11" s="9">
        <v>0</v>
      </c>
      <c r="R11" s="11">
        <v>1141.55</v>
      </c>
      <c r="S11" s="11">
        <f t="shared" si="0"/>
        <v>4327</v>
      </c>
    </row>
    <row r="12" spans="1:19" s="12" customFormat="1" x14ac:dyDescent="0.25">
      <c r="A12" s="13" t="s">
        <v>17</v>
      </c>
      <c r="B12" s="14" t="s">
        <v>18</v>
      </c>
      <c r="C12" s="8">
        <v>5467.66</v>
      </c>
      <c r="D12" s="9">
        <v>0</v>
      </c>
      <c r="E12" s="11">
        <v>0</v>
      </c>
      <c r="F12" s="9">
        <v>668.43</v>
      </c>
      <c r="G12" s="9">
        <v>0</v>
      </c>
      <c r="H12" s="9">
        <v>61.02</v>
      </c>
      <c r="I12" s="10">
        <v>5528.9</v>
      </c>
      <c r="J12" s="9">
        <v>608.15</v>
      </c>
      <c r="K12" s="9">
        <v>483.79</v>
      </c>
      <c r="L12" s="9">
        <v>0</v>
      </c>
      <c r="M12" s="9">
        <v>33.39</v>
      </c>
      <c r="N12" s="9">
        <v>0</v>
      </c>
      <c r="O12" s="9">
        <v>182.58</v>
      </c>
      <c r="P12" s="9">
        <v>0</v>
      </c>
      <c r="Q12" s="9">
        <v>0</v>
      </c>
      <c r="R12" s="11">
        <v>1308.9000000000001</v>
      </c>
      <c r="S12" s="11">
        <f t="shared" si="0"/>
        <v>4220</v>
      </c>
    </row>
    <row r="13" spans="1:19" s="12" customFormat="1" x14ac:dyDescent="0.25">
      <c r="A13" s="13" t="s">
        <v>3</v>
      </c>
      <c r="B13" s="14" t="s">
        <v>4</v>
      </c>
      <c r="C13" s="8">
        <v>11395.69</v>
      </c>
      <c r="D13" s="9">
        <v>0</v>
      </c>
      <c r="E13" s="11">
        <v>0</v>
      </c>
      <c r="F13" s="9">
        <v>668.43</v>
      </c>
      <c r="G13" s="9">
        <v>0</v>
      </c>
      <c r="H13" s="9">
        <v>0</v>
      </c>
      <c r="I13" s="10">
        <v>11395.96</v>
      </c>
      <c r="J13" s="9">
        <f>322.93+298.1</f>
        <v>621.03</v>
      </c>
      <c r="K13" s="9">
        <v>2093.67</v>
      </c>
      <c r="L13" s="9">
        <v>0</v>
      </c>
      <c r="M13" s="9">
        <v>33.39</v>
      </c>
      <c r="N13" s="9">
        <v>0</v>
      </c>
      <c r="O13" s="9">
        <v>52.98</v>
      </c>
      <c r="P13" s="9">
        <v>0</v>
      </c>
      <c r="Q13" s="9">
        <v>0</v>
      </c>
      <c r="R13" s="11">
        <v>2801.96</v>
      </c>
      <c r="S13" s="11">
        <f t="shared" si="0"/>
        <v>8594</v>
      </c>
    </row>
    <row r="14" spans="1:19" s="12" customFormat="1" x14ac:dyDescent="0.25">
      <c r="A14" s="13" t="s">
        <v>19</v>
      </c>
      <c r="B14" s="14" t="s">
        <v>13</v>
      </c>
      <c r="C14" s="8">
        <v>8627.67</v>
      </c>
      <c r="D14" s="9">
        <v>0</v>
      </c>
      <c r="E14" s="11">
        <v>0</v>
      </c>
      <c r="F14" s="9">
        <v>668.43</v>
      </c>
      <c r="G14" s="9">
        <v>0</v>
      </c>
      <c r="H14" s="9">
        <v>44.13</v>
      </c>
      <c r="I14" s="10">
        <v>8672.36</v>
      </c>
      <c r="J14" s="9">
        <f>32.68+588.35</f>
        <v>621.03</v>
      </c>
      <c r="K14" s="9">
        <v>1344.6</v>
      </c>
      <c r="L14" s="9">
        <v>0</v>
      </c>
      <c r="M14" s="9">
        <v>33.39</v>
      </c>
      <c r="N14" s="9">
        <v>0</v>
      </c>
      <c r="O14" s="9">
        <v>80.599999999999994</v>
      </c>
      <c r="P14" s="9">
        <v>0</v>
      </c>
      <c r="Q14" s="9">
        <v>0</v>
      </c>
      <c r="R14" s="11">
        <v>2080.36</v>
      </c>
      <c r="S14" s="11">
        <f t="shared" si="0"/>
        <v>6592</v>
      </c>
    </row>
    <row r="15" spans="1:19" s="12" customFormat="1" x14ac:dyDescent="0.25">
      <c r="A15" s="13" t="s">
        <v>106</v>
      </c>
      <c r="B15" s="14" t="s">
        <v>101</v>
      </c>
      <c r="C15" s="8">
        <v>1154.94</v>
      </c>
      <c r="D15" s="9">
        <v>0</v>
      </c>
      <c r="E15" s="11">
        <v>0</v>
      </c>
      <c r="F15" s="9">
        <v>318.3</v>
      </c>
      <c r="G15" s="9"/>
      <c r="H15" s="9">
        <v>0</v>
      </c>
      <c r="I15" s="10">
        <v>1155.29</v>
      </c>
      <c r="J15" s="9">
        <v>92.39</v>
      </c>
      <c r="K15" s="9">
        <v>0</v>
      </c>
      <c r="L15" s="9">
        <v>0</v>
      </c>
      <c r="M15" s="9">
        <v>15.9</v>
      </c>
      <c r="N15" s="9">
        <v>0</v>
      </c>
      <c r="O15" s="9">
        <v>0</v>
      </c>
      <c r="P15" s="9">
        <v>0</v>
      </c>
      <c r="Q15" s="9">
        <v>0</v>
      </c>
      <c r="R15" s="11">
        <v>108.29</v>
      </c>
      <c r="S15" s="11">
        <f t="shared" si="0"/>
        <v>1047</v>
      </c>
    </row>
    <row r="16" spans="1:19" s="12" customFormat="1" x14ac:dyDescent="0.25">
      <c r="A16" s="13" t="s">
        <v>82</v>
      </c>
      <c r="B16" s="14" t="s">
        <v>64</v>
      </c>
      <c r="C16" s="8">
        <v>7197.28</v>
      </c>
      <c r="D16" s="9"/>
      <c r="E16" s="11">
        <v>0</v>
      </c>
      <c r="F16" s="9">
        <v>668.43</v>
      </c>
      <c r="G16" s="9">
        <v>0</v>
      </c>
      <c r="H16" s="9">
        <v>1535.7</v>
      </c>
      <c r="I16" s="10">
        <v>8733.65</v>
      </c>
      <c r="J16" s="9">
        <f>464.28+156.75</f>
        <v>621.03</v>
      </c>
      <c r="K16" s="9">
        <v>1361.43</v>
      </c>
      <c r="L16" s="9">
        <v>0</v>
      </c>
      <c r="M16" s="9">
        <v>33.39</v>
      </c>
      <c r="N16" s="9">
        <v>0</v>
      </c>
      <c r="O16" s="9">
        <v>118.45</v>
      </c>
      <c r="P16" s="9">
        <v>0</v>
      </c>
      <c r="Q16" s="9">
        <v>0</v>
      </c>
      <c r="R16" s="11">
        <v>2134.65</v>
      </c>
      <c r="S16" s="11">
        <f t="shared" si="0"/>
        <v>6599</v>
      </c>
    </row>
    <row r="17" spans="1:20" s="12" customFormat="1" x14ac:dyDescent="0.25">
      <c r="A17" s="13" t="s">
        <v>1</v>
      </c>
      <c r="B17" s="14" t="s">
        <v>2</v>
      </c>
      <c r="C17" s="8">
        <v>11395.69</v>
      </c>
      <c r="D17" s="9">
        <v>0</v>
      </c>
      <c r="E17" s="11">
        <v>0</v>
      </c>
      <c r="F17" s="9">
        <v>604.78</v>
      </c>
      <c r="G17" s="9">
        <v>0</v>
      </c>
      <c r="H17" s="9">
        <v>0</v>
      </c>
      <c r="I17" s="10">
        <v>11396.68</v>
      </c>
      <c r="J17" s="9">
        <f>484.3+136.73</f>
        <v>621.03</v>
      </c>
      <c r="K17" s="9">
        <v>2093.67</v>
      </c>
      <c r="L17" s="9">
        <v>0</v>
      </c>
      <c r="M17" s="9">
        <v>30.21</v>
      </c>
      <c r="N17" s="9">
        <v>0</v>
      </c>
      <c r="O17" s="9">
        <v>37.74</v>
      </c>
      <c r="P17" s="9">
        <v>0</v>
      </c>
      <c r="Q17" s="9">
        <v>0</v>
      </c>
      <c r="R17" s="11">
        <v>2782.68</v>
      </c>
      <c r="S17" s="11">
        <f t="shared" si="0"/>
        <v>8614</v>
      </c>
    </row>
    <row r="18" spans="1:20" s="12" customFormat="1" x14ac:dyDescent="0.25">
      <c r="A18" s="13" t="s">
        <v>15</v>
      </c>
      <c r="B18" s="14" t="s">
        <v>16</v>
      </c>
      <c r="C18" s="8">
        <v>5467.66</v>
      </c>
      <c r="D18" s="9">
        <v>0</v>
      </c>
      <c r="E18" s="11">
        <v>0</v>
      </c>
      <c r="F18" s="9">
        <v>668.43</v>
      </c>
      <c r="G18" s="9">
        <v>0</v>
      </c>
      <c r="H18" s="9">
        <v>123.73</v>
      </c>
      <c r="I18" s="10">
        <v>5871.51</v>
      </c>
      <c r="J18" s="9">
        <v>601.44000000000005</v>
      </c>
      <c r="K18" s="9">
        <v>416.71</v>
      </c>
      <c r="L18" s="9">
        <v>0</v>
      </c>
      <c r="M18" s="9">
        <v>33.39</v>
      </c>
      <c r="N18" s="9">
        <v>0</v>
      </c>
      <c r="O18" s="15">
        <v>32.82</v>
      </c>
      <c r="P18" s="15">
        <v>403.17</v>
      </c>
      <c r="Q18" s="9">
        <v>0</v>
      </c>
      <c r="R18" s="11">
        <v>1084.51</v>
      </c>
      <c r="S18" s="11">
        <f t="shared" si="0"/>
        <v>4787</v>
      </c>
    </row>
    <row r="19" spans="1:20" s="12" customFormat="1" x14ac:dyDescent="0.25">
      <c r="A19" s="13" t="s">
        <v>88</v>
      </c>
      <c r="B19" s="14" t="s">
        <v>13</v>
      </c>
      <c r="C19" s="8">
        <v>8212.15</v>
      </c>
      <c r="D19" s="9">
        <v>0</v>
      </c>
      <c r="E19" s="11">
        <v>0</v>
      </c>
      <c r="F19" s="9">
        <v>509.28</v>
      </c>
      <c r="G19" s="9">
        <v>0</v>
      </c>
      <c r="H19" s="9">
        <v>123.73</v>
      </c>
      <c r="I19" s="9">
        <v>8336.0499999999993</v>
      </c>
      <c r="J19" s="9">
        <v>621.03</v>
      </c>
      <c r="K19" s="9">
        <v>1252.22</v>
      </c>
      <c r="L19" s="9">
        <v>0</v>
      </c>
      <c r="M19" s="9">
        <v>25.44</v>
      </c>
      <c r="N19" s="9">
        <v>0</v>
      </c>
      <c r="O19" s="15">
        <v>153.12</v>
      </c>
      <c r="P19" s="15">
        <v>0</v>
      </c>
      <c r="Q19" s="9">
        <v>0</v>
      </c>
      <c r="R19" s="11">
        <v>2052.0500000000002</v>
      </c>
      <c r="S19" s="11">
        <f>I19-R19</f>
        <v>6283.9999999999991</v>
      </c>
      <c r="T19" s="16"/>
    </row>
    <row r="20" spans="1:20" s="12" customFormat="1" x14ac:dyDescent="0.25">
      <c r="A20" s="13" t="s">
        <v>28</v>
      </c>
      <c r="B20" s="14" t="s">
        <v>18</v>
      </c>
      <c r="C20" s="8">
        <v>5467.66</v>
      </c>
      <c r="D20" s="9">
        <v>0</v>
      </c>
      <c r="E20" s="11">
        <v>0</v>
      </c>
      <c r="F20" s="9">
        <v>668.43</v>
      </c>
      <c r="G20" s="9">
        <v>0</v>
      </c>
      <c r="H20" s="9">
        <v>0</v>
      </c>
      <c r="I20" s="10">
        <v>5868.19</v>
      </c>
      <c r="J20" s="9">
        <v>590.01</v>
      </c>
      <c r="K20" s="9">
        <v>395.31</v>
      </c>
      <c r="L20" s="9">
        <v>103.89</v>
      </c>
      <c r="M20" s="9">
        <v>33.39</v>
      </c>
      <c r="N20" s="9">
        <v>0</v>
      </c>
      <c r="O20" s="17">
        <f>32.82</f>
        <v>32.82</v>
      </c>
      <c r="P20" s="9">
        <v>400</v>
      </c>
      <c r="Q20" s="9">
        <v>0</v>
      </c>
      <c r="R20" s="11">
        <v>1156.19</v>
      </c>
      <c r="S20" s="11">
        <f>I20-R20</f>
        <v>4712</v>
      </c>
      <c r="T20" s="16"/>
    </row>
    <row r="21" spans="1:20" s="12" customFormat="1" x14ac:dyDescent="0.25">
      <c r="A21" s="13" t="s">
        <v>99</v>
      </c>
      <c r="B21" s="14" t="s">
        <v>11</v>
      </c>
      <c r="C21" s="8">
        <v>2268.5500000000002</v>
      </c>
      <c r="D21" s="9">
        <v>0</v>
      </c>
      <c r="E21" s="11">
        <v>0</v>
      </c>
      <c r="F21" s="9">
        <v>668.43</v>
      </c>
      <c r="G21" s="9">
        <v>154.80000000000001</v>
      </c>
      <c r="H21" s="9">
        <v>0</v>
      </c>
      <c r="I21" s="10">
        <v>2268.59</v>
      </c>
      <c r="J21" s="9">
        <v>204.16</v>
      </c>
      <c r="K21" s="9">
        <v>12.03</v>
      </c>
      <c r="L21" s="9">
        <v>0</v>
      </c>
      <c r="M21" s="9">
        <v>33.39</v>
      </c>
      <c r="N21" s="9">
        <v>136.11000000000001</v>
      </c>
      <c r="O21" s="17">
        <v>68.88</v>
      </c>
      <c r="P21" s="9">
        <v>0</v>
      </c>
      <c r="Q21" s="9">
        <v>0</v>
      </c>
      <c r="R21" s="11">
        <v>454.59</v>
      </c>
      <c r="S21" s="11">
        <f t="shared" si="0"/>
        <v>1814.0000000000002</v>
      </c>
      <c r="T21" s="16"/>
    </row>
    <row r="22" spans="1:20" s="12" customFormat="1" x14ac:dyDescent="0.25">
      <c r="A22" s="13" t="s">
        <v>35</v>
      </c>
      <c r="B22" s="14" t="s">
        <v>18</v>
      </c>
      <c r="C22" s="8">
        <f>4069.69+1238.72</f>
        <v>5308.41</v>
      </c>
      <c r="D22" s="9">
        <v>0</v>
      </c>
      <c r="E22" s="11">
        <v>0</v>
      </c>
      <c r="F22" s="9">
        <v>668.43</v>
      </c>
      <c r="G22" s="9">
        <v>0</v>
      </c>
      <c r="H22" s="9">
        <v>0</v>
      </c>
      <c r="I22" s="10">
        <v>5309.13</v>
      </c>
      <c r="J22" s="9">
        <v>556.27</v>
      </c>
      <c r="K22" s="9">
        <v>376.55</v>
      </c>
      <c r="L22" s="9">
        <v>251.35</v>
      </c>
      <c r="M22" s="9">
        <v>33.39</v>
      </c>
      <c r="N22" s="9">
        <v>0</v>
      </c>
      <c r="O22" s="17">
        <v>151.38999999999999</v>
      </c>
      <c r="P22" s="9">
        <v>0</v>
      </c>
      <c r="Q22" s="9">
        <v>0</v>
      </c>
      <c r="R22" s="11">
        <v>1369.13</v>
      </c>
      <c r="S22" s="11">
        <f t="shared" si="0"/>
        <v>3940</v>
      </c>
      <c r="T22" s="16"/>
    </row>
    <row r="23" spans="1:20" s="12" customFormat="1" x14ac:dyDescent="0.25">
      <c r="A23" s="13" t="s">
        <v>83</v>
      </c>
      <c r="B23" s="14" t="s">
        <v>11</v>
      </c>
      <c r="C23" s="8">
        <v>268.55</v>
      </c>
      <c r="D23" s="9">
        <v>0</v>
      </c>
      <c r="E23" s="11">
        <v>0</v>
      </c>
      <c r="F23" s="9">
        <v>668.43</v>
      </c>
      <c r="G23" s="9">
        <v>0</v>
      </c>
      <c r="H23" s="9">
        <v>0</v>
      </c>
      <c r="I23" s="10">
        <v>2268.7399999999998</v>
      </c>
      <c r="J23" s="9">
        <v>197.05</v>
      </c>
      <c r="K23" s="9">
        <v>0</v>
      </c>
      <c r="L23" s="9">
        <v>75.62</v>
      </c>
      <c r="M23" s="9">
        <v>33.39</v>
      </c>
      <c r="N23" s="9">
        <v>0</v>
      </c>
      <c r="O23" s="17">
        <v>37.74</v>
      </c>
      <c r="P23" s="9">
        <v>0</v>
      </c>
      <c r="Q23" s="9">
        <v>0</v>
      </c>
      <c r="R23" s="11">
        <v>347.74</v>
      </c>
      <c r="S23" s="11">
        <f t="shared" si="0"/>
        <v>1920.9999999999998</v>
      </c>
      <c r="T23" s="16"/>
    </row>
    <row r="24" spans="1:20" s="12" customFormat="1" x14ac:dyDescent="0.25">
      <c r="A24" s="13" t="s">
        <v>41</v>
      </c>
      <c r="B24" s="14" t="s">
        <v>11</v>
      </c>
      <c r="C24" s="8">
        <v>1890.5</v>
      </c>
      <c r="D24" s="9">
        <v>504.48</v>
      </c>
      <c r="E24" s="11">
        <v>0</v>
      </c>
      <c r="F24" s="9">
        <v>668.43</v>
      </c>
      <c r="G24" s="9">
        <v>545.4</v>
      </c>
      <c r="H24" s="9">
        <v>0</v>
      </c>
      <c r="I24" s="10">
        <v>2397.0700000000002</v>
      </c>
      <c r="J24" s="9">
        <v>215.66</v>
      </c>
      <c r="K24" s="9">
        <v>0</v>
      </c>
      <c r="L24" s="9">
        <v>0</v>
      </c>
      <c r="M24" s="9">
        <v>33.39</v>
      </c>
      <c r="N24" s="9">
        <v>136.11000000000001</v>
      </c>
      <c r="O24" s="17">
        <v>0</v>
      </c>
      <c r="P24" s="9">
        <v>0</v>
      </c>
      <c r="Q24" s="9">
        <v>465.29</v>
      </c>
      <c r="R24" s="11">
        <v>851.07</v>
      </c>
      <c r="S24" s="11">
        <f>I24-R24</f>
        <v>1546</v>
      </c>
      <c r="T24" s="16"/>
    </row>
    <row r="25" spans="1:20" s="12" customFormat="1" x14ac:dyDescent="0.25">
      <c r="A25" s="13" t="s">
        <v>53</v>
      </c>
      <c r="B25" s="14" t="s">
        <v>11</v>
      </c>
      <c r="C25" s="8">
        <v>2268.5500000000002</v>
      </c>
      <c r="D25" s="9">
        <v>0</v>
      </c>
      <c r="E25" s="11">
        <v>0</v>
      </c>
      <c r="F25" s="9">
        <v>668.43</v>
      </c>
      <c r="G25" s="9">
        <v>154.80000000000001</v>
      </c>
      <c r="H25" s="9">
        <v>1.97</v>
      </c>
      <c r="I25" s="10">
        <v>2271.36</v>
      </c>
      <c r="J25" s="9">
        <v>203.35</v>
      </c>
      <c r="K25" s="9">
        <v>11.41</v>
      </c>
      <c r="L25" s="9">
        <v>0</v>
      </c>
      <c r="M25" s="9">
        <v>33.39</v>
      </c>
      <c r="N25" s="9">
        <v>136.11000000000001</v>
      </c>
      <c r="O25" s="17">
        <f>32.82+65.43</f>
        <v>98.25</v>
      </c>
      <c r="P25" s="9">
        <v>0</v>
      </c>
      <c r="Q25" s="9">
        <v>0</v>
      </c>
      <c r="R25" s="11">
        <v>494.36</v>
      </c>
      <c r="S25" s="11">
        <f t="shared" ref="S25:S27" si="1">I25-R25</f>
        <v>1777</v>
      </c>
      <c r="T25" s="16"/>
    </row>
    <row r="26" spans="1:20" s="12" customFormat="1" x14ac:dyDescent="0.25">
      <c r="A26" s="13" t="s">
        <v>55</v>
      </c>
      <c r="B26" s="14" t="s">
        <v>11</v>
      </c>
      <c r="C26" s="8">
        <v>494.36</v>
      </c>
      <c r="D26" s="9">
        <v>0</v>
      </c>
      <c r="E26" s="11">
        <v>0</v>
      </c>
      <c r="F26" s="9">
        <v>668.43</v>
      </c>
      <c r="G26" s="9">
        <v>165.6</v>
      </c>
      <c r="H26" s="9">
        <v>0</v>
      </c>
      <c r="I26" s="10">
        <v>2672.39</v>
      </c>
      <c r="J26" s="9">
        <v>200.32</v>
      </c>
      <c r="K26" s="9">
        <v>0</v>
      </c>
      <c r="L26" s="9">
        <v>42.76</v>
      </c>
      <c r="M26" s="9">
        <v>33.39</v>
      </c>
      <c r="N26" s="9">
        <v>136.11000000000001</v>
      </c>
      <c r="O26" s="9">
        <v>32.82</v>
      </c>
      <c r="P26" s="9">
        <v>403.17</v>
      </c>
      <c r="Q26" s="9">
        <v>0</v>
      </c>
      <c r="R26" s="11">
        <v>446.39</v>
      </c>
      <c r="S26" s="11">
        <f t="shared" si="1"/>
        <v>2226</v>
      </c>
      <c r="T26" s="16"/>
    </row>
    <row r="27" spans="1:20" s="12" customFormat="1" x14ac:dyDescent="0.25">
      <c r="A27" s="13" t="s">
        <v>97</v>
      </c>
      <c r="B27" s="14" t="s">
        <v>98</v>
      </c>
      <c r="C27" s="8">
        <v>14500</v>
      </c>
      <c r="D27" s="9">
        <v>0</v>
      </c>
      <c r="E27" s="11">
        <v>0</v>
      </c>
      <c r="F27" s="9">
        <v>668.43</v>
      </c>
      <c r="G27" s="9">
        <v>0</v>
      </c>
      <c r="H27" s="9">
        <v>0</v>
      </c>
      <c r="I27" s="10">
        <v>14500.99</v>
      </c>
      <c r="J27" s="9">
        <v>621.03</v>
      </c>
      <c r="K27" s="9">
        <v>2947.36</v>
      </c>
      <c r="L27" s="9">
        <v>0</v>
      </c>
      <c r="M27" s="9">
        <v>33.39</v>
      </c>
      <c r="N27" s="9">
        <v>0</v>
      </c>
      <c r="O27" s="9">
        <f>68.88</f>
        <v>68.88</v>
      </c>
      <c r="P27" s="9">
        <v>0</v>
      </c>
      <c r="Q27" s="9">
        <v>0</v>
      </c>
      <c r="R27" s="11">
        <v>3670.99</v>
      </c>
      <c r="S27" s="11">
        <f t="shared" si="1"/>
        <v>10830</v>
      </c>
      <c r="T27" s="16"/>
    </row>
    <row r="28" spans="1:20" s="12" customFormat="1" x14ac:dyDescent="0.25">
      <c r="A28" s="13" t="s">
        <v>8</v>
      </c>
      <c r="B28" s="14" t="s">
        <v>7</v>
      </c>
      <c r="C28" s="8">
        <v>5467.66</v>
      </c>
      <c r="D28" s="9">
        <v>0</v>
      </c>
      <c r="E28" s="11">
        <v>0</v>
      </c>
      <c r="F28" s="9">
        <v>477.45</v>
      </c>
      <c r="G28" s="9">
        <v>0</v>
      </c>
      <c r="H28" s="9">
        <v>981.83</v>
      </c>
      <c r="I28" s="10">
        <v>6449.66</v>
      </c>
      <c r="J28" s="9">
        <v>621.03</v>
      </c>
      <c r="K28" s="9">
        <v>733.47</v>
      </c>
      <c r="L28" s="9">
        <v>0</v>
      </c>
      <c r="M28" s="9">
        <v>23.85</v>
      </c>
      <c r="N28" s="9">
        <v>0</v>
      </c>
      <c r="O28" s="9">
        <v>0</v>
      </c>
      <c r="P28" s="9">
        <v>0</v>
      </c>
      <c r="Q28" s="9">
        <v>0</v>
      </c>
      <c r="R28" s="11">
        <v>1378.66</v>
      </c>
      <c r="S28" s="11">
        <f t="shared" ref="S28:S63" si="2">I28-R28</f>
        <v>5071</v>
      </c>
      <c r="T28" s="16"/>
    </row>
    <row r="29" spans="1:20" s="12" customFormat="1" x14ac:dyDescent="0.25">
      <c r="A29" s="13" t="s">
        <v>48</v>
      </c>
      <c r="B29" s="14" t="s">
        <v>10</v>
      </c>
      <c r="C29" s="8">
        <v>3202.65</v>
      </c>
      <c r="D29" s="9">
        <v>0</v>
      </c>
      <c r="E29" s="11">
        <v>0</v>
      </c>
      <c r="F29" s="9">
        <v>668.43</v>
      </c>
      <c r="G29" s="9">
        <v>0</v>
      </c>
      <c r="H29" s="9">
        <v>591.89</v>
      </c>
      <c r="I29" s="10">
        <v>3794.96</v>
      </c>
      <c r="J29" s="9">
        <v>417.39</v>
      </c>
      <c r="K29" s="9">
        <v>151.77000000000001</v>
      </c>
      <c r="L29" s="9">
        <v>0</v>
      </c>
      <c r="M29" s="9">
        <v>33.39</v>
      </c>
      <c r="N29" s="9">
        <v>0</v>
      </c>
      <c r="O29" s="9">
        <v>76.25</v>
      </c>
      <c r="P29" s="9">
        <v>0</v>
      </c>
      <c r="Q29" s="9">
        <v>0</v>
      </c>
      <c r="R29" s="11">
        <v>673.96</v>
      </c>
      <c r="S29" s="11">
        <f t="shared" si="2"/>
        <v>3121</v>
      </c>
      <c r="T29" s="16"/>
    </row>
    <row r="30" spans="1:20" s="12" customFormat="1" x14ac:dyDescent="0.25">
      <c r="A30" s="13" t="s">
        <v>95</v>
      </c>
      <c r="B30" s="14" t="s">
        <v>96</v>
      </c>
      <c r="C30" s="8">
        <v>4798.76</v>
      </c>
      <c r="D30" s="9">
        <v>0</v>
      </c>
      <c r="E30" s="11">
        <v>0</v>
      </c>
      <c r="F30" s="9">
        <v>636.6</v>
      </c>
      <c r="G30" s="9">
        <v>0</v>
      </c>
      <c r="H30" s="9">
        <v>0</v>
      </c>
      <c r="I30" s="10">
        <v>4799.6899999999996</v>
      </c>
      <c r="J30" s="9">
        <v>527.86</v>
      </c>
      <c r="K30" s="9">
        <v>324.82</v>
      </c>
      <c r="L30" s="9">
        <v>0</v>
      </c>
      <c r="M30" s="9">
        <v>31.8</v>
      </c>
      <c r="N30" s="9">
        <v>0</v>
      </c>
      <c r="O30" s="9">
        <v>0</v>
      </c>
      <c r="P30" s="9">
        <v>0</v>
      </c>
      <c r="Q30" s="9">
        <v>0</v>
      </c>
      <c r="R30" s="11">
        <v>884.69</v>
      </c>
      <c r="S30" s="11">
        <f t="shared" si="2"/>
        <v>3914.9999999999995</v>
      </c>
      <c r="T30" s="16"/>
    </row>
    <row r="31" spans="1:20" s="12" customFormat="1" x14ac:dyDescent="0.25">
      <c r="A31" s="13" t="s">
        <v>32</v>
      </c>
      <c r="B31" s="14" t="s">
        <v>11</v>
      </c>
      <c r="C31" s="8">
        <v>2383.35</v>
      </c>
      <c r="D31" s="9">
        <v>0</v>
      </c>
      <c r="E31" s="11">
        <v>0</v>
      </c>
      <c r="F31" s="9">
        <v>668.43</v>
      </c>
      <c r="G31" s="9">
        <v>0</v>
      </c>
      <c r="H31" s="9">
        <v>10.64</v>
      </c>
      <c r="I31" s="10">
        <v>2394.1999999999998</v>
      </c>
      <c r="J31" s="9">
        <v>215.45</v>
      </c>
      <c r="K31" s="9">
        <v>20.59</v>
      </c>
      <c r="L31" s="9">
        <v>0</v>
      </c>
      <c r="M31" s="9">
        <v>33.39</v>
      </c>
      <c r="N31" s="9">
        <v>0</v>
      </c>
      <c r="O31" s="9">
        <v>32.82</v>
      </c>
      <c r="P31" s="9">
        <v>0</v>
      </c>
      <c r="Q31" s="9">
        <v>0</v>
      </c>
      <c r="R31" s="11">
        <v>303.2</v>
      </c>
      <c r="S31" s="11">
        <f t="shared" si="2"/>
        <v>2091</v>
      </c>
      <c r="T31" s="16"/>
    </row>
    <row r="32" spans="1:20" s="12" customFormat="1" x14ac:dyDescent="0.25">
      <c r="A32" s="13" t="s">
        <v>9</v>
      </c>
      <c r="B32" s="14" t="s">
        <v>7</v>
      </c>
      <c r="C32" s="8">
        <v>1387.73</v>
      </c>
      <c r="D32" s="9">
        <v>2834.99</v>
      </c>
      <c r="E32" s="11">
        <v>3798.56</v>
      </c>
      <c r="F32" s="9">
        <v>668.43</v>
      </c>
      <c r="G32" s="9">
        <v>0</v>
      </c>
      <c r="H32" s="9">
        <v>200.21</v>
      </c>
      <c r="I32" s="10">
        <v>8399.82</v>
      </c>
      <c r="J32" s="9">
        <f>538.23+82.8</f>
        <v>621.03</v>
      </c>
      <c r="K32" s="9">
        <v>590.61</v>
      </c>
      <c r="L32" s="9">
        <v>0</v>
      </c>
      <c r="M32" s="9">
        <v>33.39</v>
      </c>
      <c r="N32" s="9">
        <v>0</v>
      </c>
      <c r="O32" s="9">
        <f>28.53</f>
        <v>28.53</v>
      </c>
      <c r="P32" s="9">
        <v>0</v>
      </c>
      <c r="Q32" s="9">
        <v>2623.34</v>
      </c>
      <c r="R32" s="11">
        <v>3897.82</v>
      </c>
      <c r="S32" s="11">
        <f t="shared" si="2"/>
        <v>4502</v>
      </c>
      <c r="T32" s="16"/>
    </row>
    <row r="33" spans="1:61" s="12" customFormat="1" x14ac:dyDescent="0.25">
      <c r="A33" s="13" t="s">
        <v>5</v>
      </c>
      <c r="B33" s="14" t="s">
        <v>92</v>
      </c>
      <c r="C33" s="8">
        <v>11395.69</v>
      </c>
      <c r="D33" s="9"/>
      <c r="E33" s="11">
        <v>0</v>
      </c>
      <c r="F33" s="9">
        <v>668.43</v>
      </c>
      <c r="G33" s="9">
        <v>0</v>
      </c>
      <c r="H33" s="9">
        <v>0</v>
      </c>
      <c r="I33" s="10">
        <v>11799.43</v>
      </c>
      <c r="J33" s="9">
        <f>538.23+82.8</f>
        <v>621.03</v>
      </c>
      <c r="K33" s="9">
        <v>2041.53</v>
      </c>
      <c r="L33" s="9">
        <v>0</v>
      </c>
      <c r="M33" s="9">
        <v>33.39</v>
      </c>
      <c r="N33" s="9">
        <v>0</v>
      </c>
      <c r="O33" s="9">
        <v>37.74</v>
      </c>
      <c r="P33" s="9">
        <v>403.17</v>
      </c>
      <c r="Q33" s="9">
        <v>0</v>
      </c>
      <c r="R33" s="11">
        <v>2734.43</v>
      </c>
      <c r="S33" s="11">
        <f t="shared" si="2"/>
        <v>9065</v>
      </c>
      <c r="T33" s="16"/>
    </row>
    <row r="34" spans="1:61" s="12" customFormat="1" x14ac:dyDescent="0.25">
      <c r="A34" s="13" t="s">
        <v>30</v>
      </c>
      <c r="B34" s="14" t="s">
        <v>13</v>
      </c>
      <c r="C34" s="8">
        <v>3451.07</v>
      </c>
      <c r="D34" s="9">
        <v>6930.63</v>
      </c>
      <c r="E34" s="11">
        <v>0</v>
      </c>
      <c r="F34" s="9">
        <v>604.78</v>
      </c>
      <c r="G34" s="9">
        <v>0</v>
      </c>
      <c r="H34" s="9">
        <v>64.989999999999995</v>
      </c>
      <c r="I34" s="10">
        <v>10533.16</v>
      </c>
      <c r="J34" s="9">
        <f>408.02+213.01</f>
        <v>621.03</v>
      </c>
      <c r="K34" s="9">
        <v>1061.9000000000001</v>
      </c>
      <c r="L34" s="9">
        <v>0</v>
      </c>
      <c r="M34" s="9">
        <v>30.21</v>
      </c>
      <c r="N34" s="9">
        <v>0</v>
      </c>
      <c r="O34" s="9">
        <v>126.05</v>
      </c>
      <c r="P34" s="9">
        <v>0</v>
      </c>
      <c r="Q34" s="9">
        <v>5505.8</v>
      </c>
      <c r="R34" s="11">
        <v>7345.16</v>
      </c>
      <c r="S34" s="11">
        <f t="shared" si="2"/>
        <v>3188</v>
      </c>
      <c r="T34" s="16"/>
    </row>
    <row r="35" spans="1:61" s="12" customFormat="1" x14ac:dyDescent="0.25">
      <c r="A35" s="13" t="s">
        <v>102</v>
      </c>
      <c r="B35" s="14" t="s">
        <v>101</v>
      </c>
      <c r="C35" s="8">
        <v>2474.96</v>
      </c>
      <c r="D35" s="9">
        <v>0</v>
      </c>
      <c r="E35" s="11">
        <v>0</v>
      </c>
      <c r="F35" s="9">
        <v>668.43</v>
      </c>
      <c r="G35" s="9">
        <v>0</v>
      </c>
      <c r="H35" s="9">
        <v>7.13</v>
      </c>
      <c r="I35" s="10">
        <v>2482.67</v>
      </c>
      <c r="J35" s="9">
        <v>223.39</v>
      </c>
      <c r="K35" s="9">
        <v>26.6</v>
      </c>
      <c r="L35" s="9">
        <v>0</v>
      </c>
      <c r="M35" s="9">
        <v>33.39</v>
      </c>
      <c r="N35" s="9">
        <v>0</v>
      </c>
      <c r="O35" s="9">
        <v>0</v>
      </c>
      <c r="P35" s="9">
        <v>0</v>
      </c>
      <c r="Q35" s="9">
        <v>0</v>
      </c>
      <c r="R35" s="11">
        <v>283.67</v>
      </c>
      <c r="S35" s="11">
        <f>I35-R35</f>
        <v>2199</v>
      </c>
      <c r="T35" s="16"/>
    </row>
    <row r="36" spans="1:61" s="12" customFormat="1" x14ac:dyDescent="0.25">
      <c r="A36" s="13" t="s">
        <v>25</v>
      </c>
      <c r="B36" s="14" t="s">
        <v>11</v>
      </c>
      <c r="C36" s="8">
        <v>2383.35</v>
      </c>
      <c r="D36" s="9">
        <v>0</v>
      </c>
      <c r="E36" s="11">
        <v>0</v>
      </c>
      <c r="F36" s="9">
        <v>668.43</v>
      </c>
      <c r="G36" s="9">
        <v>154.80000000000001</v>
      </c>
      <c r="H36" s="9">
        <v>5.77</v>
      </c>
      <c r="I36" s="10">
        <v>2389.83</v>
      </c>
      <c r="J36" s="9">
        <v>215.02</v>
      </c>
      <c r="K36" s="9">
        <v>20.260000000000002</v>
      </c>
      <c r="L36" s="9">
        <v>0</v>
      </c>
      <c r="M36" s="9">
        <v>33.39</v>
      </c>
      <c r="N36" s="9">
        <v>143</v>
      </c>
      <c r="O36" s="9">
        <v>83.44</v>
      </c>
      <c r="P36" s="9">
        <v>0</v>
      </c>
      <c r="Q36" s="9">
        <v>0</v>
      </c>
      <c r="R36" s="11">
        <v>684.83</v>
      </c>
      <c r="S36" s="11">
        <f t="shared" si="2"/>
        <v>1705</v>
      </c>
      <c r="T36" s="16"/>
    </row>
    <row r="37" spans="1:61" s="12" customFormat="1" x14ac:dyDescent="0.25">
      <c r="A37" s="13" t="s">
        <v>56</v>
      </c>
      <c r="B37" s="14" t="s">
        <v>11</v>
      </c>
      <c r="C37" s="8">
        <v>2268.5500000000002</v>
      </c>
      <c r="D37" s="9">
        <v>0</v>
      </c>
      <c r="E37" s="11">
        <v>1330.09</v>
      </c>
      <c r="F37" s="9">
        <v>636.6</v>
      </c>
      <c r="G37" s="9">
        <v>309.60000000000002</v>
      </c>
      <c r="H37" s="9">
        <v>295.37</v>
      </c>
      <c r="I37" s="10">
        <v>3894.89</v>
      </c>
      <c r="J37" s="9">
        <v>424.58</v>
      </c>
      <c r="K37" s="9">
        <v>160.49</v>
      </c>
      <c r="L37" s="9">
        <v>31.14</v>
      </c>
      <c r="M37" s="9">
        <v>31.8</v>
      </c>
      <c r="N37" s="9">
        <v>136.11000000000001</v>
      </c>
      <c r="O37" s="9">
        <v>95.84</v>
      </c>
      <c r="P37" s="9">
        <v>0</v>
      </c>
      <c r="Q37" s="9">
        <v>0</v>
      </c>
      <c r="R37" s="11">
        <v>883.89</v>
      </c>
      <c r="S37" s="11">
        <f t="shared" si="2"/>
        <v>3011</v>
      </c>
      <c r="T37" s="16"/>
    </row>
    <row r="38" spans="1:61" s="12" customFormat="1" x14ac:dyDescent="0.25">
      <c r="A38" s="13" t="s">
        <v>89</v>
      </c>
      <c r="B38" s="14" t="s">
        <v>90</v>
      </c>
      <c r="C38" s="8">
        <v>11395.69</v>
      </c>
      <c r="D38" s="9">
        <v>0</v>
      </c>
      <c r="E38" s="11">
        <v>0</v>
      </c>
      <c r="F38" s="9">
        <v>668.43</v>
      </c>
      <c r="G38" s="9">
        <v>0</v>
      </c>
      <c r="H38" s="9">
        <v>0</v>
      </c>
      <c r="I38" s="10">
        <v>11396.15</v>
      </c>
      <c r="J38" s="9">
        <v>621.03</v>
      </c>
      <c r="K38" s="9">
        <v>2093.67</v>
      </c>
      <c r="L38" s="9">
        <v>0</v>
      </c>
      <c r="M38" s="9">
        <v>33.39</v>
      </c>
      <c r="N38" s="9">
        <v>0</v>
      </c>
      <c r="O38" s="9">
        <v>52.98</v>
      </c>
      <c r="P38" s="9">
        <v>0</v>
      </c>
      <c r="Q38" s="9">
        <v>0</v>
      </c>
      <c r="R38" s="11">
        <v>2801.15</v>
      </c>
      <c r="S38" s="11">
        <f t="shared" si="2"/>
        <v>8595</v>
      </c>
      <c r="T38" s="16"/>
    </row>
    <row r="39" spans="1:61" s="12" customFormat="1" x14ac:dyDescent="0.25">
      <c r="A39" s="13" t="s">
        <v>49</v>
      </c>
      <c r="B39" s="14" t="s">
        <v>50</v>
      </c>
      <c r="C39" s="8">
        <v>3598.64</v>
      </c>
      <c r="D39" s="9">
        <v>0</v>
      </c>
      <c r="E39" s="11">
        <v>0</v>
      </c>
      <c r="F39" s="9">
        <v>668.43</v>
      </c>
      <c r="G39" s="9">
        <v>378</v>
      </c>
      <c r="H39" s="9">
        <v>658.48</v>
      </c>
      <c r="I39" s="10">
        <v>4437.92</v>
      </c>
      <c r="J39" s="9">
        <v>488.08</v>
      </c>
      <c r="K39" s="9">
        <v>252.4</v>
      </c>
      <c r="L39" s="9">
        <v>0</v>
      </c>
      <c r="M39" s="9">
        <v>33.39</v>
      </c>
      <c r="N39" s="9">
        <v>215.92</v>
      </c>
      <c r="O39" s="9">
        <v>108.53</v>
      </c>
      <c r="P39" s="9">
        <v>0</v>
      </c>
      <c r="Q39" s="9">
        <v>0</v>
      </c>
      <c r="R39" s="11">
        <v>1098.92</v>
      </c>
      <c r="S39" s="11">
        <f t="shared" si="2"/>
        <v>3339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1:61" s="12" customFormat="1" x14ac:dyDescent="0.25">
      <c r="A40" s="13" t="s">
        <v>51</v>
      </c>
      <c r="B40" s="14" t="s">
        <v>11</v>
      </c>
      <c r="C40" s="8">
        <v>2268.5500000000002</v>
      </c>
      <c r="D40" s="9"/>
      <c r="E40" s="11">
        <v>0</v>
      </c>
      <c r="F40" s="9">
        <v>668.43</v>
      </c>
      <c r="G40" s="9">
        <v>154.80000000000001</v>
      </c>
      <c r="H40" s="9">
        <v>0</v>
      </c>
      <c r="I40" s="10">
        <v>2672.59</v>
      </c>
      <c r="J40" s="9">
        <v>201.81</v>
      </c>
      <c r="K40" s="9">
        <v>10.24</v>
      </c>
      <c r="L40" s="9">
        <v>26.2</v>
      </c>
      <c r="M40" s="9">
        <v>33.39</v>
      </c>
      <c r="N40" s="9">
        <v>136.11000000000001</v>
      </c>
      <c r="O40" s="9">
        <v>120.25</v>
      </c>
      <c r="P40" s="9">
        <v>403.17</v>
      </c>
      <c r="Q40" s="9">
        <v>0</v>
      </c>
      <c r="R40" s="11">
        <v>528.59</v>
      </c>
      <c r="S40" s="11">
        <f t="shared" si="2"/>
        <v>2144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s="12" customFormat="1" x14ac:dyDescent="0.25">
      <c r="A41" s="18" t="s">
        <v>20</v>
      </c>
      <c r="B41" s="19" t="s">
        <v>65</v>
      </c>
      <c r="C41" s="20">
        <v>2383.35</v>
      </c>
      <c r="D41" s="9"/>
      <c r="E41" s="21">
        <v>4813.93</v>
      </c>
      <c r="F41" s="9">
        <v>668.43</v>
      </c>
      <c r="G41" s="9">
        <v>154.80000000000001</v>
      </c>
      <c r="H41" s="9">
        <v>130.41</v>
      </c>
      <c r="I41" s="22">
        <v>7328.13</v>
      </c>
      <c r="J41" s="23">
        <f>491.93+129.1</f>
        <v>621.03</v>
      </c>
      <c r="K41" s="23">
        <v>974.97</v>
      </c>
      <c r="L41" s="9">
        <v>0</v>
      </c>
      <c r="M41" s="9">
        <v>33.39</v>
      </c>
      <c r="N41" s="9">
        <v>143</v>
      </c>
      <c r="O41" s="23">
        <v>0</v>
      </c>
      <c r="P41" s="23">
        <v>0</v>
      </c>
      <c r="Q41" s="9">
        <v>0</v>
      </c>
      <c r="R41" s="21">
        <v>1773.13</v>
      </c>
      <c r="S41" s="21">
        <f t="shared" si="2"/>
        <v>5555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1" s="26" customFormat="1" x14ac:dyDescent="0.25">
      <c r="A42" s="13" t="s">
        <v>59</v>
      </c>
      <c r="B42" s="14" t="s">
        <v>11</v>
      </c>
      <c r="C42" s="24">
        <v>2268.5500000000002</v>
      </c>
      <c r="D42" s="9"/>
      <c r="E42" s="11">
        <v>0</v>
      </c>
      <c r="F42" s="9">
        <v>668.43</v>
      </c>
      <c r="G42" s="9">
        <v>273.60000000000002</v>
      </c>
      <c r="H42" s="9">
        <v>3.79</v>
      </c>
      <c r="I42" s="25">
        <v>2272.8000000000002</v>
      </c>
      <c r="J42" s="11">
        <v>204.51</v>
      </c>
      <c r="K42" s="11">
        <v>12.29</v>
      </c>
      <c r="L42" s="9">
        <v>0</v>
      </c>
      <c r="M42" s="9">
        <v>33.39</v>
      </c>
      <c r="N42" s="9">
        <v>136.11000000000001</v>
      </c>
      <c r="O42" s="11">
        <v>108.53</v>
      </c>
      <c r="P42" s="11">
        <v>0</v>
      </c>
      <c r="Q42" s="9">
        <v>0</v>
      </c>
      <c r="R42" s="11">
        <v>495.8</v>
      </c>
      <c r="S42" s="11">
        <f t="shared" si="2"/>
        <v>1777.0000000000002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1" s="12" customFormat="1" x14ac:dyDescent="0.25">
      <c r="A43" s="6" t="s">
        <v>45</v>
      </c>
      <c r="B43" s="7" t="s">
        <v>46</v>
      </c>
      <c r="C43" s="8">
        <f>7197.28+45.49</f>
        <v>7242.7699999999995</v>
      </c>
      <c r="D43" s="9">
        <v>11683.61</v>
      </c>
      <c r="E43" s="9">
        <v>0</v>
      </c>
      <c r="F43" s="9">
        <v>604.77</v>
      </c>
      <c r="G43" s="9">
        <v>0</v>
      </c>
      <c r="H43" s="9">
        <v>51.76</v>
      </c>
      <c r="I43" s="10">
        <v>18932.650000000001</v>
      </c>
      <c r="J43" s="9">
        <f>467.66+153.37</f>
        <v>621.03</v>
      </c>
      <c r="K43" s="9">
        <v>919.3</v>
      </c>
      <c r="L43" s="9">
        <v>123.79</v>
      </c>
      <c r="M43" s="9">
        <v>65.19</v>
      </c>
      <c r="N43" s="9">
        <v>0</v>
      </c>
      <c r="O43" s="9">
        <v>105.96</v>
      </c>
      <c r="P43" s="9">
        <v>0</v>
      </c>
      <c r="Q43" s="9">
        <v>0</v>
      </c>
      <c r="R43" s="9">
        <v>18932.650000000001</v>
      </c>
      <c r="S43" s="9">
        <f t="shared" si="2"/>
        <v>0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1" s="12" customFormat="1" x14ac:dyDescent="0.25">
      <c r="A44" s="6" t="s">
        <v>107</v>
      </c>
      <c r="B44" s="7" t="s">
        <v>46</v>
      </c>
      <c r="C44" s="8">
        <v>2638.88</v>
      </c>
      <c r="D44" s="9">
        <v>0</v>
      </c>
      <c r="E44" s="9">
        <v>0</v>
      </c>
      <c r="F44" s="9">
        <v>254.64</v>
      </c>
      <c r="G44" s="9">
        <v>0</v>
      </c>
      <c r="H44" s="9">
        <v>0</v>
      </c>
      <c r="I44" s="10">
        <v>2639.79</v>
      </c>
      <c r="J44" s="9">
        <v>237.49</v>
      </c>
      <c r="K44" s="9">
        <v>37.299999999999997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274.79000000000002</v>
      </c>
      <c r="S44" s="9">
        <f t="shared" si="2"/>
        <v>2365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1" s="12" customFormat="1" x14ac:dyDescent="0.25">
      <c r="A45" s="13" t="s">
        <v>22</v>
      </c>
      <c r="B45" s="14" t="s">
        <v>62</v>
      </c>
      <c r="C45" s="8">
        <v>8627.67</v>
      </c>
      <c r="D45" s="9">
        <v>0</v>
      </c>
      <c r="E45" s="11">
        <v>2768.02</v>
      </c>
      <c r="F45" s="9">
        <v>572.94000000000005</v>
      </c>
      <c r="G45" s="9">
        <v>0</v>
      </c>
      <c r="H45" s="9">
        <v>0</v>
      </c>
      <c r="I45" s="10">
        <v>11396.23</v>
      </c>
      <c r="J45" s="9">
        <f>393.04+227.99</f>
        <v>621.03</v>
      </c>
      <c r="K45" s="9">
        <v>2041.53</v>
      </c>
      <c r="L45" s="9">
        <v>0</v>
      </c>
      <c r="M45" s="9">
        <v>28.62</v>
      </c>
      <c r="N45" s="9">
        <v>0</v>
      </c>
      <c r="O45" s="9">
        <v>112.12</v>
      </c>
      <c r="P45" s="9">
        <v>0</v>
      </c>
      <c r="Q45" s="9">
        <v>0</v>
      </c>
      <c r="R45" s="11">
        <v>2804.23</v>
      </c>
      <c r="S45" s="11">
        <f t="shared" si="2"/>
        <v>8592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1" s="12" customFormat="1" x14ac:dyDescent="0.25">
      <c r="A46" s="13" t="s">
        <v>0</v>
      </c>
      <c r="B46" s="14" t="s">
        <v>47</v>
      </c>
      <c r="C46" s="8">
        <v>11395.69</v>
      </c>
      <c r="D46" s="9">
        <v>0</v>
      </c>
      <c r="E46" s="11">
        <v>0</v>
      </c>
      <c r="F46" s="9">
        <v>668.43</v>
      </c>
      <c r="G46" s="9">
        <v>0</v>
      </c>
      <c r="H46" s="9">
        <v>0</v>
      </c>
      <c r="I46" s="10">
        <v>12016.96</v>
      </c>
      <c r="J46" s="9">
        <v>621.03</v>
      </c>
      <c r="K46" s="9">
        <v>2093.67</v>
      </c>
      <c r="L46" s="9">
        <v>0</v>
      </c>
      <c r="M46" s="9">
        <v>33.39</v>
      </c>
      <c r="N46" s="9">
        <v>0</v>
      </c>
      <c r="O46" s="9">
        <v>129.33000000000001</v>
      </c>
      <c r="P46" s="9">
        <v>0</v>
      </c>
      <c r="Q46" s="9">
        <v>0</v>
      </c>
      <c r="R46" s="11">
        <v>2877.96</v>
      </c>
      <c r="S46" s="11">
        <f t="shared" si="2"/>
        <v>9139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1" s="12" customFormat="1" x14ac:dyDescent="0.25">
      <c r="A47" s="13" t="s">
        <v>104</v>
      </c>
      <c r="B47" s="14" t="s">
        <v>101</v>
      </c>
      <c r="C47" s="8">
        <v>2474.96</v>
      </c>
      <c r="D47" s="9">
        <v>0</v>
      </c>
      <c r="E47" s="11">
        <v>0</v>
      </c>
      <c r="F47" s="9">
        <v>668.43</v>
      </c>
      <c r="G47" s="9">
        <v>154.80000000000001</v>
      </c>
      <c r="H47" s="9">
        <v>0</v>
      </c>
      <c r="I47" s="10">
        <v>2475.4499999999998</v>
      </c>
      <c r="J47" s="9">
        <v>220.48</v>
      </c>
      <c r="K47" s="9">
        <v>24.4</v>
      </c>
      <c r="L47" s="9">
        <v>25.12</v>
      </c>
      <c r="M47" s="9">
        <v>33.39</v>
      </c>
      <c r="N47" s="9">
        <v>148.5</v>
      </c>
      <c r="O47" s="9">
        <v>92.99</v>
      </c>
      <c r="P47" s="9">
        <v>0</v>
      </c>
      <c r="Q47" s="9">
        <v>0</v>
      </c>
      <c r="R47" s="11">
        <v>545.45000000000005</v>
      </c>
      <c r="S47" s="11">
        <f t="shared" si="2"/>
        <v>1929.9999999999998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1" s="12" customFormat="1" x14ac:dyDescent="0.25">
      <c r="A48" s="13" t="s">
        <v>24</v>
      </c>
      <c r="B48" s="14" t="s">
        <v>13</v>
      </c>
      <c r="C48" s="8">
        <v>8627.67</v>
      </c>
      <c r="D48" s="9">
        <v>0</v>
      </c>
      <c r="E48" s="11">
        <v>0</v>
      </c>
      <c r="F48" s="9">
        <v>668.43</v>
      </c>
      <c r="G48" s="9">
        <v>0</v>
      </c>
      <c r="H48" s="9">
        <v>97.89</v>
      </c>
      <c r="I48" s="10">
        <v>8726.4699999999993</v>
      </c>
      <c r="J48" s="9">
        <f>32.68+588.35</f>
        <v>621.03</v>
      </c>
      <c r="K48" s="9">
        <v>1359.3</v>
      </c>
      <c r="L48" s="9">
        <v>0</v>
      </c>
      <c r="M48" s="9">
        <v>33.39</v>
      </c>
      <c r="N48" s="9">
        <v>0</v>
      </c>
      <c r="O48" s="9">
        <v>151.77000000000001</v>
      </c>
      <c r="P48" s="9">
        <v>0</v>
      </c>
      <c r="Q48" s="9">
        <v>0</v>
      </c>
      <c r="R48" s="11">
        <v>2166.4699999999998</v>
      </c>
      <c r="S48" s="11">
        <f t="shared" si="2"/>
        <v>6560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s="12" customFormat="1" x14ac:dyDescent="0.25">
      <c r="A49" s="13" t="s">
        <v>29</v>
      </c>
      <c r="B49" s="14" t="s">
        <v>11</v>
      </c>
      <c r="C49" s="8">
        <v>2383.35</v>
      </c>
      <c r="D49" s="9"/>
      <c r="E49" s="11">
        <v>0</v>
      </c>
      <c r="F49" s="9">
        <v>509.28</v>
      </c>
      <c r="G49" s="9">
        <v>0</v>
      </c>
      <c r="H49" s="9">
        <v>12.41</v>
      </c>
      <c r="I49" s="10">
        <v>2396.14</v>
      </c>
      <c r="J49" s="9">
        <v>215.61</v>
      </c>
      <c r="K49" s="9">
        <v>20.71</v>
      </c>
      <c r="L49" s="9">
        <v>0</v>
      </c>
      <c r="M49" s="9">
        <v>25.44</v>
      </c>
      <c r="N49" s="9">
        <v>0</v>
      </c>
      <c r="O49" s="9">
        <v>28.53</v>
      </c>
      <c r="P49" s="9">
        <v>0</v>
      </c>
      <c r="Q49" s="9">
        <v>0</v>
      </c>
      <c r="R49" s="11">
        <v>291.14</v>
      </c>
      <c r="S49" s="11">
        <f t="shared" si="2"/>
        <v>2105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s="12" customFormat="1" x14ac:dyDescent="0.25">
      <c r="A50" s="13" t="s">
        <v>42</v>
      </c>
      <c r="B50" s="14" t="s">
        <v>43</v>
      </c>
      <c r="C50" s="8">
        <v>5204.3100000000004</v>
      </c>
      <c r="D50" s="9">
        <v>0</v>
      </c>
      <c r="E50" s="27">
        <v>0</v>
      </c>
      <c r="F50" s="9">
        <v>668.43</v>
      </c>
      <c r="G50" s="9">
        <v>0</v>
      </c>
      <c r="H50" s="9">
        <v>39.69</v>
      </c>
      <c r="I50" s="10">
        <v>5244.1</v>
      </c>
      <c r="J50" s="9">
        <v>576.84</v>
      </c>
      <c r="K50" s="9">
        <v>414.11</v>
      </c>
      <c r="L50" s="9">
        <v>0</v>
      </c>
      <c r="M50" s="9">
        <v>33.39</v>
      </c>
      <c r="N50" s="9">
        <v>0</v>
      </c>
      <c r="O50" s="17">
        <v>32.82</v>
      </c>
      <c r="P50" s="17">
        <v>0</v>
      </c>
      <c r="Q50" s="9">
        <v>0</v>
      </c>
      <c r="R50" s="11">
        <v>1058.0999999999999</v>
      </c>
      <c r="S50" s="11">
        <f t="shared" si="2"/>
        <v>4186</v>
      </c>
      <c r="T50" s="16"/>
    </row>
    <row r="51" spans="1:61" s="12" customFormat="1" x14ac:dyDescent="0.25">
      <c r="A51" s="13" t="s">
        <v>37</v>
      </c>
      <c r="B51" s="14" t="s">
        <v>13</v>
      </c>
      <c r="C51" s="8">
        <v>5529.38</v>
      </c>
      <c r="D51" s="9">
        <v>0</v>
      </c>
      <c r="E51" s="11">
        <v>0</v>
      </c>
      <c r="F51" s="9">
        <v>572.94000000000005</v>
      </c>
      <c r="G51" s="9">
        <v>0</v>
      </c>
      <c r="H51" s="9">
        <v>231.41</v>
      </c>
      <c r="I51" s="10">
        <v>10914.28</v>
      </c>
      <c r="J51" s="9">
        <f>370.3+250.73</f>
        <v>621.03</v>
      </c>
      <c r="K51" s="9">
        <v>1067.83</v>
      </c>
      <c r="L51" s="9">
        <v>101.19</v>
      </c>
      <c r="M51" s="9">
        <v>28.62</v>
      </c>
      <c r="N51" s="9">
        <v>0</v>
      </c>
      <c r="O51" s="9">
        <v>0</v>
      </c>
      <c r="P51" s="9">
        <v>0</v>
      </c>
      <c r="Q51" s="9">
        <v>4190.26</v>
      </c>
      <c r="R51" s="11">
        <v>6009.28</v>
      </c>
      <c r="S51" s="11">
        <f t="shared" si="2"/>
        <v>4905.0000000000009</v>
      </c>
      <c r="T51" s="16"/>
    </row>
    <row r="52" spans="1:61" s="12" customFormat="1" x14ac:dyDescent="0.25">
      <c r="A52" s="13" t="s">
        <v>14</v>
      </c>
      <c r="B52" s="14" t="s">
        <v>13</v>
      </c>
      <c r="C52" s="8">
        <v>8627.67</v>
      </c>
      <c r="D52" s="9">
        <v>0</v>
      </c>
      <c r="E52" s="11">
        <v>0</v>
      </c>
      <c r="F52" s="9">
        <v>541.11</v>
      </c>
      <c r="G52" s="9">
        <v>0</v>
      </c>
      <c r="H52" s="9">
        <v>212.62</v>
      </c>
      <c r="I52" s="10">
        <v>8840.7900000000009</v>
      </c>
      <c r="J52" s="9">
        <f>438.6+182.43</f>
        <v>621.03</v>
      </c>
      <c r="K52" s="9">
        <v>1390.94</v>
      </c>
      <c r="L52" s="9">
        <v>0</v>
      </c>
      <c r="M52" s="9">
        <v>27.03</v>
      </c>
      <c r="N52" s="9">
        <v>0</v>
      </c>
      <c r="O52" s="9">
        <v>0</v>
      </c>
      <c r="P52" s="9">
        <v>0</v>
      </c>
      <c r="Q52" s="9">
        <v>0</v>
      </c>
      <c r="R52" s="11">
        <v>2039.79</v>
      </c>
      <c r="S52" s="11">
        <f t="shared" si="2"/>
        <v>6801.0000000000009</v>
      </c>
      <c r="T52" s="16"/>
    </row>
    <row r="53" spans="1:61" s="12" customFormat="1" x14ac:dyDescent="0.25">
      <c r="A53" s="13" t="s">
        <v>79</v>
      </c>
      <c r="B53" s="14" t="s">
        <v>11</v>
      </c>
      <c r="C53" s="8">
        <v>1814.84</v>
      </c>
      <c r="D53" s="9">
        <v>609.16999999999996</v>
      </c>
      <c r="E53" s="11">
        <v>0</v>
      </c>
      <c r="F53" s="9">
        <v>668.43</v>
      </c>
      <c r="G53" s="9">
        <v>0</v>
      </c>
      <c r="H53" s="9">
        <v>0</v>
      </c>
      <c r="I53" s="10">
        <v>2437.0700000000002</v>
      </c>
      <c r="J53" s="9">
        <v>207.68</v>
      </c>
      <c r="K53" s="9">
        <v>0</v>
      </c>
      <c r="L53" s="9">
        <v>129.08000000000001</v>
      </c>
      <c r="M53" s="9">
        <v>33.39</v>
      </c>
      <c r="N53" s="9">
        <v>0</v>
      </c>
      <c r="O53" s="9">
        <v>208.63</v>
      </c>
      <c r="P53" s="9">
        <v>0</v>
      </c>
      <c r="Q53" s="9">
        <v>572.1</v>
      </c>
      <c r="R53" s="11">
        <v>1151.07</v>
      </c>
      <c r="S53" s="11">
        <f t="shared" si="2"/>
        <v>1286.0000000000002</v>
      </c>
      <c r="T53" s="16"/>
    </row>
    <row r="54" spans="1:61" s="12" customFormat="1" ht="15.75" customHeight="1" x14ac:dyDescent="0.25">
      <c r="A54" s="13" t="s">
        <v>36</v>
      </c>
      <c r="B54" s="14" t="s">
        <v>93</v>
      </c>
      <c r="C54" s="8">
        <v>1909.4</v>
      </c>
      <c r="D54" s="9">
        <v>602.1</v>
      </c>
      <c r="E54" s="11">
        <v>1307.4000000000001</v>
      </c>
      <c r="F54" s="9">
        <v>572.94000000000005</v>
      </c>
      <c r="G54" s="9">
        <v>0</v>
      </c>
      <c r="H54" s="9">
        <v>0</v>
      </c>
      <c r="I54" s="10">
        <v>4097.97</v>
      </c>
      <c r="J54" s="9">
        <v>450.76</v>
      </c>
      <c r="K54" s="9">
        <v>70.680000000000007</v>
      </c>
      <c r="L54" s="9">
        <v>0</v>
      </c>
      <c r="M54" s="9">
        <v>28.62</v>
      </c>
      <c r="N54" s="9">
        <v>0</v>
      </c>
      <c r="O54" s="9">
        <v>28.53</v>
      </c>
      <c r="P54" s="9">
        <v>0</v>
      </c>
      <c r="Q54" s="9">
        <v>810.56</v>
      </c>
      <c r="R54" s="11">
        <v>1389.97</v>
      </c>
      <c r="S54" s="11">
        <f t="shared" si="2"/>
        <v>2708</v>
      </c>
      <c r="T54" s="16"/>
    </row>
    <row r="55" spans="1:61" s="12" customFormat="1" ht="15.75" customHeight="1" x14ac:dyDescent="0.25">
      <c r="A55" s="13" t="s">
        <v>91</v>
      </c>
      <c r="B55" s="14" t="s">
        <v>11</v>
      </c>
      <c r="C55" s="8">
        <v>2268.5500000000002</v>
      </c>
      <c r="D55" s="9">
        <v>0</v>
      </c>
      <c r="E55" s="11">
        <v>0</v>
      </c>
      <c r="F55" s="9">
        <v>668.43</v>
      </c>
      <c r="G55" s="9">
        <v>0</v>
      </c>
      <c r="H55" s="9">
        <v>17.510000000000002</v>
      </c>
      <c r="I55" s="10">
        <v>2286.4</v>
      </c>
      <c r="J55" s="9">
        <v>205.74</v>
      </c>
      <c r="K55" s="9">
        <v>13.22</v>
      </c>
      <c r="L55" s="9">
        <v>0</v>
      </c>
      <c r="M55" s="9">
        <v>33.39</v>
      </c>
      <c r="N55" s="9">
        <v>0</v>
      </c>
      <c r="O55" s="9">
        <f>68.88+39.65</f>
        <v>108.53</v>
      </c>
      <c r="P55" s="9">
        <v>0</v>
      </c>
      <c r="Q55" s="9">
        <v>0</v>
      </c>
      <c r="R55" s="11">
        <v>361.4</v>
      </c>
      <c r="S55" s="11">
        <f t="shared" si="2"/>
        <v>1925</v>
      </c>
    </row>
    <row r="56" spans="1:61" s="12" customFormat="1" x14ac:dyDescent="0.25">
      <c r="A56" s="13" t="s">
        <v>34</v>
      </c>
      <c r="B56" s="14" t="s">
        <v>11</v>
      </c>
      <c r="C56" s="8">
        <v>2383.35</v>
      </c>
      <c r="D56" s="9">
        <v>0</v>
      </c>
      <c r="E56" s="11">
        <v>1215.29</v>
      </c>
      <c r="F56" s="9">
        <v>381.96</v>
      </c>
      <c r="G56" s="9">
        <v>0</v>
      </c>
      <c r="H56" s="9">
        <v>1239.54</v>
      </c>
      <c r="I56" s="10">
        <v>4838.6099999999997</v>
      </c>
      <c r="J56" s="9">
        <v>532.19000000000005</v>
      </c>
      <c r="K56" s="9">
        <v>332.72</v>
      </c>
      <c r="L56" s="9">
        <v>0</v>
      </c>
      <c r="M56" s="9">
        <v>19.079999999999998</v>
      </c>
      <c r="N56" s="9">
        <v>0</v>
      </c>
      <c r="O56" s="9">
        <f>28.53</f>
        <v>28.53</v>
      </c>
      <c r="P56" s="9">
        <v>0</v>
      </c>
      <c r="Q56" s="9">
        <v>0</v>
      </c>
      <c r="R56" s="11">
        <v>912.61</v>
      </c>
      <c r="S56" s="11">
        <f t="shared" si="2"/>
        <v>3925.9999999999995</v>
      </c>
    </row>
    <row r="57" spans="1:61" s="12" customFormat="1" x14ac:dyDescent="0.25">
      <c r="A57" s="13" t="s">
        <v>52</v>
      </c>
      <c r="B57" s="14" t="s">
        <v>7</v>
      </c>
      <c r="C57" s="8">
        <v>5204.3100000000004</v>
      </c>
      <c r="D57" s="9">
        <v>0</v>
      </c>
      <c r="E57" s="11">
        <v>0</v>
      </c>
      <c r="F57" s="9">
        <v>572.94000000000005</v>
      </c>
      <c r="G57" s="9">
        <v>0</v>
      </c>
      <c r="H57" s="9">
        <v>359.75</v>
      </c>
      <c r="I57" s="10">
        <v>5564.38</v>
      </c>
      <c r="J57" s="9">
        <v>612.04</v>
      </c>
      <c r="K57" s="9">
        <v>492.45</v>
      </c>
      <c r="L57" s="9">
        <v>0</v>
      </c>
      <c r="M57" s="9">
        <v>28.62</v>
      </c>
      <c r="N57" s="9">
        <v>0</v>
      </c>
      <c r="O57" s="9">
        <v>171.61</v>
      </c>
      <c r="P57" s="9">
        <v>0</v>
      </c>
      <c r="Q57" s="9">
        <v>0</v>
      </c>
      <c r="R57" s="11">
        <v>1305.3800000000001</v>
      </c>
      <c r="S57" s="11">
        <f t="shared" si="2"/>
        <v>4259</v>
      </c>
    </row>
    <row r="58" spans="1:61" s="12" customFormat="1" x14ac:dyDescent="0.25">
      <c r="A58" s="13" t="s">
        <v>57</v>
      </c>
      <c r="B58" s="14" t="s">
        <v>11</v>
      </c>
      <c r="C58" s="8">
        <v>2268.5500000000002</v>
      </c>
      <c r="D58" s="9">
        <v>0</v>
      </c>
      <c r="E58" s="11">
        <v>4928.7299999999996</v>
      </c>
      <c r="F58" s="9">
        <v>668.43</v>
      </c>
      <c r="G58" s="9">
        <v>0</v>
      </c>
      <c r="H58" s="9">
        <v>37.56</v>
      </c>
      <c r="I58" s="10">
        <v>7235.28</v>
      </c>
      <c r="J58" s="9">
        <f>467.5+153.53</f>
        <v>621.03</v>
      </c>
      <c r="K58" s="9">
        <v>949.44</v>
      </c>
      <c r="L58" s="9">
        <v>0</v>
      </c>
      <c r="M58" s="9">
        <v>33.39</v>
      </c>
      <c r="N58" s="9">
        <v>0</v>
      </c>
      <c r="O58" s="9">
        <v>68.88</v>
      </c>
      <c r="P58" s="9">
        <v>0</v>
      </c>
      <c r="Q58" s="9">
        <v>0</v>
      </c>
      <c r="R58" s="11">
        <v>1673.28</v>
      </c>
      <c r="S58" s="11">
        <f t="shared" si="2"/>
        <v>5562</v>
      </c>
    </row>
    <row r="59" spans="1:61" s="12" customFormat="1" x14ac:dyDescent="0.25">
      <c r="A59" s="13" t="s">
        <v>58</v>
      </c>
      <c r="B59" s="14" t="s">
        <v>61</v>
      </c>
      <c r="C59" s="8">
        <v>8212.15</v>
      </c>
      <c r="D59" s="9">
        <v>0</v>
      </c>
      <c r="E59" s="11">
        <v>6287.85</v>
      </c>
      <c r="F59" s="9">
        <v>604.78</v>
      </c>
      <c r="G59" s="9">
        <v>1017</v>
      </c>
      <c r="H59" s="9">
        <v>0</v>
      </c>
      <c r="I59" s="10">
        <v>14500.95</v>
      </c>
      <c r="J59" s="9">
        <f>354.87+266.16</f>
        <v>621.03</v>
      </c>
      <c r="K59" s="9">
        <v>2947.36</v>
      </c>
      <c r="L59" s="9">
        <v>0</v>
      </c>
      <c r="M59" s="9">
        <v>30.21</v>
      </c>
      <c r="N59" s="9">
        <v>492.73</v>
      </c>
      <c r="O59" s="9">
        <v>43.79</v>
      </c>
      <c r="P59" s="9">
        <v>0</v>
      </c>
      <c r="Q59" s="9">
        <v>0</v>
      </c>
      <c r="R59" s="11">
        <v>4135.95</v>
      </c>
      <c r="S59" s="28">
        <f>((I59-R59)+P59)</f>
        <v>10365</v>
      </c>
    </row>
    <row r="60" spans="1:61" s="12" customFormat="1" x14ac:dyDescent="0.25">
      <c r="A60" s="13" t="s">
        <v>33</v>
      </c>
      <c r="B60" s="14" t="s">
        <v>63</v>
      </c>
      <c r="C60" s="8">
        <v>2383.35</v>
      </c>
      <c r="D60" s="9">
        <v>0</v>
      </c>
      <c r="E60" s="11">
        <v>1215.29</v>
      </c>
      <c r="F60" s="9">
        <v>668.43</v>
      </c>
      <c r="G60" s="9">
        <v>143</v>
      </c>
      <c r="H60" s="9">
        <v>13.31</v>
      </c>
      <c r="I60" s="10">
        <v>3612.88</v>
      </c>
      <c r="J60" s="9">
        <v>397.31</v>
      </c>
      <c r="K60" s="9">
        <v>127.4</v>
      </c>
      <c r="L60" s="9">
        <v>0</v>
      </c>
      <c r="M60" s="9">
        <v>33.39</v>
      </c>
      <c r="N60" s="9">
        <v>143</v>
      </c>
      <c r="O60" s="9">
        <f>28.53+39.65</f>
        <v>68.180000000000007</v>
      </c>
      <c r="P60" s="9">
        <v>0</v>
      </c>
      <c r="Q60" s="9">
        <v>0</v>
      </c>
      <c r="R60" s="11">
        <v>769.88</v>
      </c>
      <c r="S60" s="11">
        <f t="shared" si="2"/>
        <v>2843</v>
      </c>
    </row>
    <row r="61" spans="1:61" s="12" customFormat="1" x14ac:dyDescent="0.25">
      <c r="A61" s="13" t="s">
        <v>31</v>
      </c>
      <c r="B61" s="14" t="s">
        <v>66</v>
      </c>
      <c r="C61" s="8">
        <v>2383.35</v>
      </c>
      <c r="D61" s="9"/>
      <c r="E61" s="11">
        <v>1134.27</v>
      </c>
      <c r="F61" s="9">
        <v>668.43</v>
      </c>
      <c r="G61" s="9">
        <v>0</v>
      </c>
      <c r="H61" s="9">
        <v>0</v>
      </c>
      <c r="I61" s="10">
        <v>3599.04</v>
      </c>
      <c r="J61" s="9">
        <v>395.85</v>
      </c>
      <c r="K61" s="9">
        <v>125.62</v>
      </c>
      <c r="L61" s="9">
        <v>0</v>
      </c>
      <c r="M61" s="9">
        <v>33.39</v>
      </c>
      <c r="N61" s="9">
        <v>0</v>
      </c>
      <c r="O61" s="9">
        <v>32.82</v>
      </c>
      <c r="P61" s="9">
        <v>0</v>
      </c>
      <c r="Q61" s="9">
        <v>0</v>
      </c>
      <c r="R61" s="11">
        <v>588.04</v>
      </c>
      <c r="S61" s="11">
        <f t="shared" si="2"/>
        <v>3011</v>
      </c>
    </row>
    <row r="62" spans="1:61" s="12" customFormat="1" x14ac:dyDescent="0.25">
      <c r="A62" s="13" t="s">
        <v>44</v>
      </c>
      <c r="B62" s="14" t="s">
        <v>66</v>
      </c>
      <c r="C62" s="8">
        <v>2041.7</v>
      </c>
      <c r="D62" s="9">
        <v>356.17</v>
      </c>
      <c r="E62" s="11">
        <v>1330.09</v>
      </c>
      <c r="F62" s="9">
        <v>668.43</v>
      </c>
      <c r="G62" s="9">
        <v>273.60000000000002</v>
      </c>
      <c r="H62" s="9">
        <v>0</v>
      </c>
      <c r="I62" s="10">
        <v>3756.34</v>
      </c>
      <c r="J62" s="9">
        <v>413.16</v>
      </c>
      <c r="K62" s="9">
        <v>76.03</v>
      </c>
      <c r="L62" s="9">
        <v>0</v>
      </c>
      <c r="M62" s="9">
        <v>33.39</v>
      </c>
      <c r="N62" s="9">
        <v>136.11000000000001</v>
      </c>
      <c r="O62" s="9">
        <v>28.53</v>
      </c>
      <c r="P62" s="9">
        <v>0</v>
      </c>
      <c r="Q62" s="9">
        <v>470.7</v>
      </c>
      <c r="R62" s="11">
        <v>1158.3399999999999</v>
      </c>
      <c r="S62" s="11">
        <f t="shared" si="2"/>
        <v>2598</v>
      </c>
    </row>
    <row r="63" spans="1:61" s="12" customFormat="1" x14ac:dyDescent="0.25">
      <c r="A63" s="13" t="s">
        <v>21</v>
      </c>
      <c r="B63" s="14" t="s">
        <v>94</v>
      </c>
      <c r="C63" s="8">
        <v>5467.66</v>
      </c>
      <c r="D63" s="9">
        <v>0</v>
      </c>
      <c r="E63" s="11">
        <v>1729.62</v>
      </c>
      <c r="F63" s="9">
        <v>668.43</v>
      </c>
      <c r="G63" s="9">
        <v>0</v>
      </c>
      <c r="H63" s="9">
        <v>0</v>
      </c>
      <c r="I63" s="10">
        <v>7197.93</v>
      </c>
      <c r="J63" s="9">
        <f>465.77+155.26</f>
        <v>621.03</v>
      </c>
      <c r="K63" s="9">
        <v>939.11</v>
      </c>
      <c r="L63" s="9">
        <v>0</v>
      </c>
      <c r="M63" s="9">
        <v>33.39</v>
      </c>
      <c r="N63" s="9">
        <v>0</v>
      </c>
      <c r="O63" s="9">
        <v>32.82</v>
      </c>
      <c r="P63" s="9">
        <v>0</v>
      </c>
      <c r="Q63" s="9">
        <v>0</v>
      </c>
      <c r="R63" s="11">
        <v>1626.93</v>
      </c>
      <c r="S63" s="11">
        <f t="shared" si="2"/>
        <v>5571</v>
      </c>
    </row>
    <row r="64" spans="1:61" x14ac:dyDescent="0.25">
      <c r="A64" s="31" t="s">
        <v>87</v>
      </c>
      <c r="B64" s="31"/>
      <c r="C64" s="4">
        <f>SUM(C4:C63)</f>
        <v>283665.05000000005</v>
      </c>
      <c r="D64" s="5">
        <f>SUM(D4:D63)</f>
        <v>30574.719999999994</v>
      </c>
      <c r="E64" s="5">
        <f>SUM(E4:E63)</f>
        <v>39602.17</v>
      </c>
      <c r="F64" s="34">
        <f t="shared" ref="F64:S64" si="3">SUM(F4:F63)</f>
        <v>37400.30000000001</v>
      </c>
      <c r="G64" s="33">
        <f t="shared" si="3"/>
        <v>4195.7000000000007</v>
      </c>
      <c r="H64" s="5">
        <f t="shared" si="3"/>
        <v>7913.31</v>
      </c>
      <c r="I64" s="4">
        <f t="shared" si="3"/>
        <v>379913.09</v>
      </c>
      <c r="J64" s="5">
        <f t="shared" si="3"/>
        <v>27448.249999999989</v>
      </c>
      <c r="K64" s="5">
        <f t="shared" si="3"/>
        <v>43238.610000000015</v>
      </c>
      <c r="L64" s="4">
        <f t="shared" si="3"/>
        <v>929.07</v>
      </c>
      <c r="M64" s="5">
        <f t="shared" si="3"/>
        <v>1890.5100000000009</v>
      </c>
      <c r="N64" s="5">
        <f t="shared" si="3"/>
        <v>2536.1300000000006</v>
      </c>
      <c r="O64" s="4">
        <f t="shared" si="3"/>
        <v>4164.3900000000003</v>
      </c>
      <c r="P64" s="5">
        <f t="shared" si="3"/>
        <v>2012.6800000000003</v>
      </c>
      <c r="Q64" s="5">
        <f t="shared" si="3"/>
        <v>22238.18</v>
      </c>
      <c r="R64" s="4">
        <f t="shared" si="3"/>
        <v>122842.08999999998</v>
      </c>
      <c r="S64" s="5">
        <f t="shared" si="3"/>
        <v>257071</v>
      </c>
    </row>
  </sheetData>
  <mergeCells count="3">
    <mergeCell ref="A1:S1"/>
    <mergeCell ref="A2:S2"/>
    <mergeCell ref="A64:B6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2018-11-06T19:19:56Z</cp:lastPrinted>
  <dcterms:created xsi:type="dcterms:W3CDTF">2015-04-01T12:17:47Z</dcterms:created>
  <dcterms:modified xsi:type="dcterms:W3CDTF">2019-05-08T20:05:29Z</dcterms:modified>
</cp:coreProperties>
</file>