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GERADMFIN-PORT-TRANS-Recursos-Humanos\GERADMFIN-FOL-PAG-Portal-2021\3-Março\"/>
    </mc:Choice>
  </mc:AlternateContent>
  <bookViews>
    <workbookView xWindow="10590" yWindow="300" windowWidth="16695" windowHeight="12135"/>
  </bookViews>
  <sheets>
    <sheet name="FEVEREIRO 2021" sheetId="30" r:id="rId1"/>
  </sheets>
  <calcPr calcId="152511"/>
</workbook>
</file>

<file path=xl/calcChain.xml><?xml version="1.0" encoding="utf-8"?>
<calcChain xmlns="http://schemas.openxmlformats.org/spreadsheetml/2006/main">
  <c r="H71" i="30" l="1"/>
  <c r="I61" i="30"/>
  <c r="I48" i="30"/>
  <c r="H48" i="30"/>
  <c r="H47" i="30"/>
  <c r="H44" i="30"/>
  <c r="I42" i="30"/>
  <c r="H42" i="30"/>
  <c r="H37" i="30"/>
  <c r="I35" i="30"/>
  <c r="H35" i="30"/>
  <c r="H33" i="30"/>
  <c r="I13" i="30"/>
  <c r="H13" i="30"/>
  <c r="H29" i="30"/>
  <c r="H23" i="30" l="1"/>
  <c r="H20" i="30"/>
  <c r="H19" i="30"/>
  <c r="I17" i="30"/>
  <c r="H17" i="30"/>
  <c r="H16" i="30"/>
  <c r="H15" i="30"/>
  <c r="M12" i="30"/>
  <c r="I11" i="30"/>
  <c r="E11" i="30"/>
  <c r="D11" i="30"/>
  <c r="M11" i="30"/>
  <c r="E71" i="30" l="1"/>
  <c r="M51" i="30" l="1"/>
  <c r="M39" i="30" l="1"/>
  <c r="F75" i="30" l="1"/>
  <c r="M53" i="30"/>
  <c r="M42" i="30" l="1"/>
  <c r="C75" i="30" l="1"/>
  <c r="M73" i="30"/>
  <c r="M68" i="30"/>
  <c r="M41" i="30" l="1"/>
  <c r="M15" i="30" l="1"/>
  <c r="M59" i="30" l="1"/>
  <c r="M33" i="30"/>
  <c r="M48" i="30" l="1"/>
  <c r="M20" i="30" l="1"/>
  <c r="M70" i="30"/>
  <c r="M44" i="30" l="1"/>
  <c r="M37" i="30"/>
  <c r="M58" i="30" l="1"/>
  <c r="M28" i="30"/>
  <c r="M66" i="30" l="1"/>
  <c r="M36" i="30" l="1"/>
  <c r="M52" i="30" l="1"/>
  <c r="M55" i="30" l="1"/>
  <c r="M47" i="30"/>
  <c r="M38" i="30"/>
  <c r="M30" i="30" l="1"/>
  <c r="M29" i="30"/>
  <c r="M25" i="30" l="1"/>
  <c r="M23" i="30"/>
  <c r="K75" i="30" l="1"/>
  <c r="E75" i="30"/>
  <c r="J75" i="30"/>
  <c r="M24" i="30"/>
  <c r="M10" i="30"/>
  <c r="M56" i="30" l="1"/>
  <c r="M19" i="30"/>
  <c r="M49" i="30"/>
  <c r="M31" i="30"/>
  <c r="M21" i="30"/>
  <c r="M17" i="30"/>
  <c r="M27" i="30"/>
  <c r="M35" i="30"/>
  <c r="M40" i="30"/>
  <c r="M54" i="30"/>
  <c r="M62" i="30"/>
  <c r="M65" i="30"/>
  <c r="M72" i="30"/>
  <c r="M14" i="30"/>
  <c r="M46" i="30"/>
  <c r="M61" i="30"/>
  <c r="M34" i="30"/>
  <c r="I75" i="30"/>
  <c r="M45" i="30"/>
  <c r="M67" i="30"/>
  <c r="M22" i="30"/>
  <c r="H75" i="30"/>
  <c r="M18" i="30"/>
  <c r="M43" i="30"/>
  <c r="M50" i="30"/>
  <c r="M57" i="30"/>
  <c r="M60" i="30"/>
  <c r="M63" i="30"/>
  <c r="M69" i="30"/>
  <c r="M71" i="30"/>
  <c r="M74" i="30"/>
  <c r="M32" i="30"/>
  <c r="M64" i="30"/>
  <c r="M26" i="30"/>
  <c r="M16" i="30"/>
  <c r="D75" i="30"/>
  <c r="M13" i="30"/>
  <c r="M75" i="30" l="1"/>
  <c r="L75" i="30"/>
  <c r="G75" i="30"/>
</calcChain>
</file>

<file path=xl/sharedStrings.xml><?xml version="1.0" encoding="utf-8"?>
<sst xmlns="http://schemas.openxmlformats.org/spreadsheetml/2006/main" count="145" uniqueCount="106">
  <si>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</si>
  <si>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</si>
  <si>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</si>
  <si>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</si>
  <si>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</si>
  <si>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</si>
  <si>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</si>
  <si>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</si>
  <si>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</si>
  <si>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</si>
  <si>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</si>
  <si>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</si>
  <si>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</si>
  <si>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</si>
  <si>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</si>
  <si>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</si>
  <si>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</si>
  <si>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</si>
  <si>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</si>
  <si>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</si>
  <si>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</si>
  <si>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</si>
  <si>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</si>
  <si>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</si>
  <si>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</si>
  <si>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</si>
  <si>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</si>
  <si>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</si>
  <si>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</si>
  <si>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</si>
  <si>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</si>
  <si>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</si>
  <si>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</si>
  <si>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</si>
  <si>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</si>
  <si>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</si>
  <si>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</si>
  <si>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</si>
  <si>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</si>
  <si>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</si>
  <si>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</si>
  <si>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Coordenadora de TI</t>
  </si>
  <si>
    <t>Gabriela Belnhak Moraes</t>
  </si>
  <si>
    <t>Luis Fernando Baldissera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</si>
  <si>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</si>
  <si>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</si>
  <si>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</si>
  <si>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</si>
  <si>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</si>
  <si>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</si>
  <si>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</si>
  <si>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Supervisora de Fiscalização</t>
  </si>
  <si>
    <t>Coordenador Jurídico</t>
  </si>
  <si>
    <t>Coordenadora de Comunicação</t>
  </si>
  <si>
    <t>SALÁRIO BÁSICO</t>
  </si>
  <si>
    <t>CARGO</t>
  </si>
  <si>
    <t>HORAS EXTRAS</t>
  </si>
  <si>
    <t>I.N.S.S.</t>
  </si>
  <si>
    <t>FALTAS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</si>
  <si>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</si>
  <si>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</si>
  <si>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</si>
  <si>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</si>
  <si>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</si>
  <si>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</si>
  <si>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</si>
  <si>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</si>
  <si>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</si>
  <si>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</si>
  <si>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</si>
  <si>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</si>
  <si>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</si>
  <si>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Fausto Leiria Loureiro</t>
  </si>
  <si>
    <t>Chefe de Gabinete</t>
  </si>
  <si>
    <t>Cleci Luciano Vargas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</si>
  <si>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</si>
  <si>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</si>
  <si>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</si>
  <si>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</si>
  <si>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</si>
  <si>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</si>
  <si>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</si>
  <si>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</si>
  <si>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</si>
  <si>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Pedro Henrique Garcez Deon</t>
  </si>
  <si>
    <t>Paulo Henrique Cesarino Cardoso Soares</t>
  </si>
  <si>
    <t>Assessor Técnico Institucional do GATHIS</t>
  </si>
  <si>
    <t>José Carlos Fredes da Silveira</t>
  </si>
  <si>
    <t>Luciana Eloy Lima</t>
  </si>
  <si>
    <t>GRATIFICAÇÃO</t>
  </si>
  <si>
    <t>Luísa Onófrio Kalil</t>
  </si>
  <si>
    <t>Giovanni Michel de Almeida</t>
  </si>
  <si>
    <t>Camila Minozzo</t>
  </si>
  <si>
    <t>Lauren Guerra Zanini</t>
  </si>
  <si>
    <t>Analista Superior Arquiteto e Urbanista</t>
  </si>
  <si>
    <t>Suelen Almeida Moraes</t>
  </si>
  <si>
    <t>Tiago Ribeiro da Silva</t>
  </si>
  <si>
    <t>Letícia Cazorla Karpinski</t>
  </si>
  <si>
    <t>1/3 Férias</t>
  </si>
  <si>
    <t>Maria José Mendes da Silva</t>
  </si>
  <si>
    <t>Karla Ronsoni Riet</t>
  </si>
  <si>
    <t>Gerente de Fiscalização</t>
  </si>
  <si>
    <t>Gerente de Atendimento</t>
  </si>
  <si>
    <t>Coordenadora de Atendimento</t>
  </si>
  <si>
    <t>Márcio José Luciano dos Santos</t>
  </si>
  <si>
    <t>FOLHA DE PAGAMENTO - MARÇO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</si>
</sst>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/>
    <xf numFmtId="44" fontId="0" fillId="2" borderId="1" xfId="0" applyNumberFormat="1" applyFont="1" applyFill="1" applyBorder="1"/>
    <xf numFmtId="164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4" fontId="2" fillId="0" borderId="2" xfId="0" applyNumberFormat="1" applyFont="1" applyFill="1" applyBorder="1" applyAlignment="1">
      <alignment horizontal="left"/>
    </xf>
    <xf numFmtId="44" fontId="2" fillId="0" borderId="1" xfId="0" applyNumberFormat="1" applyFont="1" applyFill="1" applyBorder="1" applyAlignment="1">
      <alignment horizontal="left"/>
    </xf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6</xdr:row>
      <xdr:rowOff>244522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87950" cy="1092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showWhiteSpace="0" view="pageLayout" topLeftCell="A2" zoomScaleNormal="100" workbookViewId="0">
      <selection activeCell="A3" sqref="A3:XFD3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6" style="1" customWidth="1"/>
    <col min="4" max="4" width="14.140625" style="1" customWidth="1"/>
    <col min="5" max="5" width="15.140625" style="1" customWidth="1"/>
    <col min="6" max="6" width="13.85546875" style="1" customWidth="1"/>
    <col min="7" max="7" width="14.85546875" style="1" customWidth="1"/>
    <col min="8" max="8" width="15.42578125" style="1" customWidth="1"/>
    <col min="9" max="9" width="15.28515625" style="1" customWidth="1"/>
    <col min="10" max="10" width="15.140625" style="1" customWidth="1"/>
    <col min="11" max="11" width="16.140625" style="1" customWidth="1"/>
    <col min="12" max="12" width="14.85546875" style="1" customWidth="1"/>
    <col min="13" max="13" width="14.7109375" style="1" bestFit="1" customWidth="1"/>
    <col min="14" max="16384" width="73" style="1"/>
  </cols>
  <sheetData>
    <row r="1" spans="1:13" hidden="1" x14ac:dyDescent="0.25"/>
    <row r="2" spans="1:13" ht="25.5" customHeight="1" x14ac:dyDescent="0.25"/>
    <row r="3" spans="1:13" ht="9" customHeight="1" x14ac:dyDescent="0.25"/>
    <row r="5" spans="1:13" ht="2.25" customHeight="1" x14ac:dyDescent="0.25"/>
    <row r="7" spans="1:13" ht="21" customHeight="1" x14ac:dyDescent="0.25">
      <c r="A7" s="13" t="s">
        <v>105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.75" customHeight="1" thickBo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27.75" customHeight="1" thickBot="1" x14ac:dyDescent="0.3">
      <c r="A9" s="2" t="s">
        <v>35</v>
      </c>
      <c r="B9" s="2" t="s">
        <v>55</v>
      </c>
      <c r="C9" s="3" t="s">
        <v>54</v>
      </c>
      <c r="D9" s="3" t="s">
        <v>98</v>
      </c>
      <c r="E9" s="3" t="s">
        <v>89</v>
      </c>
      <c r="F9" s="3" t="s">
        <v>56</v>
      </c>
      <c r="G9" s="3" t="s">
        <v>49</v>
      </c>
      <c r="H9" s="3" t="s">
        <v>57</v>
      </c>
      <c r="I9" s="3" t="s">
        <v>65</v>
      </c>
      <c r="J9" s="3" t="s">
        <v>58</v>
      </c>
      <c r="K9" s="3" t="s">
        <v>59</v>
      </c>
      <c r="L9" s="3" t="s">
        <v>36</v>
      </c>
      <c r="M9" s="3" t="s">
        <v>37</v>
      </c>
    </row>
    <row r="10" spans="1:13" s="10" customFormat="1" x14ac:dyDescent="0.25">
      <c r="A10" s="11" t="s">
        <v>25</v>
      </c>
      <c r="B10" s="11" t="s">
        <v>26</v>
      </c>
      <c r="C10" s="6">
        <v>2781.82</v>
      </c>
      <c r="D10" s="8">
        <v>0</v>
      </c>
      <c r="E10" s="8">
        <v>0</v>
      </c>
      <c r="F10" s="8">
        <v>0</v>
      </c>
      <c r="G10" s="6">
        <v>2781.82</v>
      </c>
      <c r="H10" s="8">
        <v>251.21</v>
      </c>
      <c r="I10" s="8">
        <v>47</v>
      </c>
      <c r="J10" s="8">
        <v>0</v>
      </c>
      <c r="K10" s="8">
        <v>0</v>
      </c>
      <c r="L10" s="9">
        <v>343.09</v>
      </c>
      <c r="M10" s="9">
        <f t="shared" ref="M10:M42" si="0">G10-L10</f>
        <v>2438.73</v>
      </c>
    </row>
    <row r="11" spans="1:13" s="10" customFormat="1" x14ac:dyDescent="0.25">
      <c r="A11" s="7" t="s">
        <v>5</v>
      </c>
      <c r="B11" s="7" t="s">
        <v>61</v>
      </c>
      <c r="C11" s="6">
        <v>6381.8</v>
      </c>
      <c r="D11" s="8">
        <f>2786.02+1392.91</f>
        <v>4178.93</v>
      </c>
      <c r="E11" s="9">
        <f>4103.63+2051.97</f>
        <v>6155.6</v>
      </c>
      <c r="F11" s="8">
        <v>0</v>
      </c>
      <c r="G11" s="6">
        <v>20895.669999999998</v>
      </c>
      <c r="H11" s="8">
        <v>751.97</v>
      </c>
      <c r="I11" s="8">
        <f>1988.47+304.22</f>
        <v>2292.69</v>
      </c>
      <c r="J11" s="8">
        <v>0</v>
      </c>
      <c r="K11" s="8">
        <v>13975.89</v>
      </c>
      <c r="L11" s="9">
        <v>17840.43</v>
      </c>
      <c r="M11" s="9">
        <f>G11-L11</f>
        <v>3055.239999999998</v>
      </c>
    </row>
    <row r="12" spans="1:13" s="10" customFormat="1" x14ac:dyDescent="0.25">
      <c r="A12" s="7" t="s">
        <v>62</v>
      </c>
      <c r="B12" s="7" t="s">
        <v>12</v>
      </c>
      <c r="C12" s="6">
        <v>9577</v>
      </c>
      <c r="D12" s="8">
        <v>0</v>
      </c>
      <c r="E12" s="9">
        <v>2960.4</v>
      </c>
      <c r="F12" s="8">
        <v>0</v>
      </c>
      <c r="G12" s="6">
        <v>12537.4</v>
      </c>
      <c r="H12" s="8">
        <v>751.97</v>
      </c>
      <c r="I12" s="8">
        <v>2371.63</v>
      </c>
      <c r="J12" s="8">
        <v>0</v>
      </c>
      <c r="K12" s="8">
        <v>0</v>
      </c>
      <c r="L12" s="9">
        <v>3178.12</v>
      </c>
      <c r="M12" s="9">
        <f>G12-L12</f>
        <v>9359.2799999999988</v>
      </c>
    </row>
    <row r="13" spans="1:13" s="10" customFormat="1" x14ac:dyDescent="0.25">
      <c r="A13" s="7" t="s">
        <v>11</v>
      </c>
      <c r="B13" s="7" t="s">
        <v>12</v>
      </c>
      <c r="C13" s="6">
        <v>10070.129999999999</v>
      </c>
      <c r="D13" s="8">
        <v>1006.96</v>
      </c>
      <c r="E13" s="9">
        <v>1100</v>
      </c>
      <c r="F13" s="8">
        <v>0</v>
      </c>
      <c r="G13" s="6">
        <v>12177.09</v>
      </c>
      <c r="H13" s="8">
        <f>309.76+442.21</f>
        <v>751.97</v>
      </c>
      <c r="I13" s="8">
        <f>1286.49+349.92</f>
        <v>1636.41</v>
      </c>
      <c r="J13" s="8">
        <v>0</v>
      </c>
      <c r="K13" s="8">
        <v>3235.73</v>
      </c>
      <c r="L13" s="9">
        <v>5671.38</v>
      </c>
      <c r="M13" s="9">
        <f t="shared" si="0"/>
        <v>6505.71</v>
      </c>
    </row>
    <row r="14" spans="1:13" s="10" customFormat="1" x14ac:dyDescent="0.25">
      <c r="A14" s="7" t="s">
        <v>77</v>
      </c>
      <c r="B14" s="7" t="s">
        <v>75</v>
      </c>
      <c r="C14" s="6">
        <v>2722.92</v>
      </c>
      <c r="D14" s="8">
        <v>0</v>
      </c>
      <c r="E14" s="9">
        <v>1337.05</v>
      </c>
      <c r="F14" s="8">
        <v>0</v>
      </c>
      <c r="G14" s="6">
        <v>4059.97</v>
      </c>
      <c r="H14" s="8">
        <v>244.14</v>
      </c>
      <c r="I14" s="8">
        <v>43.11</v>
      </c>
      <c r="J14" s="8">
        <v>0</v>
      </c>
      <c r="K14" s="8">
        <v>0</v>
      </c>
      <c r="L14" s="9">
        <v>337.09</v>
      </c>
      <c r="M14" s="9">
        <f t="shared" si="0"/>
        <v>3722.8799999999997</v>
      </c>
    </row>
    <row r="15" spans="1:13" s="10" customFormat="1" x14ac:dyDescent="0.25">
      <c r="A15" s="7" t="s">
        <v>92</v>
      </c>
      <c r="B15" s="7" t="s">
        <v>75</v>
      </c>
      <c r="C15" s="6">
        <v>2722.92</v>
      </c>
      <c r="D15" s="8">
        <v>0</v>
      </c>
      <c r="E15" s="9">
        <v>0</v>
      </c>
      <c r="F15" s="8">
        <v>0</v>
      </c>
      <c r="G15" s="6">
        <v>3318.67</v>
      </c>
      <c r="H15" s="8">
        <f>216.96+45.44</f>
        <v>262.39999999999998</v>
      </c>
      <c r="I15" s="8">
        <v>0</v>
      </c>
      <c r="J15" s="8">
        <v>0</v>
      </c>
      <c r="K15" s="8">
        <v>0</v>
      </c>
      <c r="L15" s="9">
        <v>878.46</v>
      </c>
      <c r="M15" s="9">
        <f t="shared" si="0"/>
        <v>2440.21</v>
      </c>
    </row>
    <row r="16" spans="1:13" s="10" customFormat="1" x14ac:dyDescent="0.25">
      <c r="A16" s="7" t="s">
        <v>22</v>
      </c>
      <c r="B16" s="7" t="s">
        <v>15</v>
      </c>
      <c r="C16" s="6">
        <v>6381.8</v>
      </c>
      <c r="D16" s="8">
        <v>212.78</v>
      </c>
      <c r="E16" s="9">
        <v>0</v>
      </c>
      <c r="F16" s="8">
        <v>0</v>
      </c>
      <c r="G16" s="6">
        <v>7038.26</v>
      </c>
      <c r="H16" s="8">
        <f>660.7+91.27</f>
        <v>751.97</v>
      </c>
      <c r="I16" s="8">
        <v>476.3</v>
      </c>
      <c r="J16" s="8">
        <v>0</v>
      </c>
      <c r="K16" s="8">
        <v>759.84</v>
      </c>
      <c r="L16" s="9">
        <v>2352.25</v>
      </c>
      <c r="M16" s="9">
        <f t="shared" si="0"/>
        <v>4686.01</v>
      </c>
    </row>
    <row r="17" spans="1:13" s="10" customFormat="1" x14ac:dyDescent="0.25">
      <c r="A17" s="7" t="s">
        <v>16</v>
      </c>
      <c r="B17" s="7" t="s">
        <v>17</v>
      </c>
      <c r="C17" s="6">
        <v>6381.8</v>
      </c>
      <c r="D17" s="8">
        <v>1045.43</v>
      </c>
      <c r="E17" s="9">
        <v>0</v>
      </c>
      <c r="F17" s="8">
        <v>0</v>
      </c>
      <c r="G17" s="6">
        <v>7797.96</v>
      </c>
      <c r="H17" s="8">
        <f>295.46+456.54</f>
        <v>752</v>
      </c>
      <c r="I17" s="8">
        <f>143.32+330.98</f>
        <v>474.3</v>
      </c>
      <c r="J17" s="8">
        <v>0</v>
      </c>
      <c r="K17" s="8">
        <v>3394.19</v>
      </c>
      <c r="L17" s="9">
        <v>4680.42</v>
      </c>
      <c r="M17" s="9">
        <f t="shared" si="0"/>
        <v>3117.54</v>
      </c>
    </row>
    <row r="18" spans="1:13" s="10" customFormat="1" x14ac:dyDescent="0.25">
      <c r="A18" s="7" t="s">
        <v>2</v>
      </c>
      <c r="B18" s="7" t="s">
        <v>3</v>
      </c>
      <c r="C18" s="6">
        <v>7918.36</v>
      </c>
      <c r="D18" s="8">
        <v>0</v>
      </c>
      <c r="E18" s="9">
        <v>0</v>
      </c>
      <c r="F18" s="8">
        <v>0</v>
      </c>
      <c r="G18" s="6">
        <v>7918.36</v>
      </c>
      <c r="H18" s="8">
        <v>751.97</v>
      </c>
      <c r="I18" s="8">
        <v>1101.4000000000001</v>
      </c>
      <c r="J18" s="8">
        <v>0</v>
      </c>
      <c r="K18" s="8">
        <v>0</v>
      </c>
      <c r="L18" s="9">
        <v>2144</v>
      </c>
      <c r="M18" s="9">
        <f t="shared" si="0"/>
        <v>5774.36</v>
      </c>
    </row>
    <row r="19" spans="1:13" s="10" customFormat="1" x14ac:dyDescent="0.25">
      <c r="A19" s="7" t="s">
        <v>18</v>
      </c>
      <c r="B19" s="7" t="s">
        <v>12</v>
      </c>
      <c r="C19" s="6">
        <v>10070.129999999999</v>
      </c>
      <c r="D19" s="8">
        <v>227.47</v>
      </c>
      <c r="E19" s="9">
        <v>0</v>
      </c>
      <c r="F19" s="8">
        <v>0</v>
      </c>
      <c r="G19" s="6">
        <v>10308.66</v>
      </c>
      <c r="H19" s="8">
        <f>656.89+95.08</f>
        <v>751.97</v>
      </c>
      <c r="I19" s="8">
        <v>1534.66</v>
      </c>
      <c r="J19" s="8">
        <v>0</v>
      </c>
      <c r="K19" s="8">
        <v>814.79</v>
      </c>
      <c r="L19" s="9">
        <v>3206.57</v>
      </c>
      <c r="M19" s="9">
        <f t="shared" si="0"/>
        <v>7102.09</v>
      </c>
    </row>
    <row r="20" spans="1:13" s="10" customFormat="1" x14ac:dyDescent="0.25">
      <c r="A20" s="7" t="s">
        <v>79</v>
      </c>
      <c r="B20" s="7" t="s">
        <v>75</v>
      </c>
      <c r="C20" s="6">
        <v>2722.91</v>
      </c>
      <c r="D20" s="8">
        <v>302.56</v>
      </c>
      <c r="E20" s="9">
        <v>0</v>
      </c>
      <c r="F20" s="8">
        <v>0</v>
      </c>
      <c r="G20" s="6">
        <v>3025.48</v>
      </c>
      <c r="H20" s="8">
        <f>108.03+92.42</f>
        <v>200.45</v>
      </c>
      <c r="I20" s="8">
        <v>0</v>
      </c>
      <c r="J20" s="8">
        <v>0</v>
      </c>
      <c r="K20" s="8">
        <v>1117.83</v>
      </c>
      <c r="L20" s="9">
        <v>1449.78</v>
      </c>
      <c r="M20" s="9">
        <f t="shared" si="0"/>
        <v>1575.7</v>
      </c>
    </row>
    <row r="21" spans="1:13" s="10" customFormat="1" x14ac:dyDescent="0.25">
      <c r="A21" s="7" t="s">
        <v>63</v>
      </c>
      <c r="B21" s="7" t="s">
        <v>52</v>
      </c>
      <c r="C21" s="6">
        <v>7918.36</v>
      </c>
      <c r="D21" s="8">
        <v>0</v>
      </c>
      <c r="E21" s="9">
        <v>0</v>
      </c>
      <c r="F21" s="8">
        <v>0</v>
      </c>
      <c r="G21" s="6">
        <v>7918.36</v>
      </c>
      <c r="H21" s="8">
        <v>751.97</v>
      </c>
      <c r="I21" s="8">
        <v>1101.4000000000001</v>
      </c>
      <c r="J21" s="8">
        <v>0</v>
      </c>
      <c r="K21" s="8">
        <v>0</v>
      </c>
      <c r="L21" s="9">
        <v>1942.38</v>
      </c>
      <c r="M21" s="9">
        <f t="shared" si="0"/>
        <v>5975.98</v>
      </c>
    </row>
    <row r="22" spans="1:13" s="10" customFormat="1" x14ac:dyDescent="0.25">
      <c r="A22" s="7" t="s">
        <v>0</v>
      </c>
      <c r="B22" s="7" t="s">
        <v>1</v>
      </c>
      <c r="C22" s="6">
        <v>12537.4</v>
      </c>
      <c r="D22" s="8">
        <v>0</v>
      </c>
      <c r="E22" s="9">
        <v>0</v>
      </c>
      <c r="F22" s="8">
        <v>0</v>
      </c>
      <c r="G22" s="6">
        <v>12537.4</v>
      </c>
      <c r="H22" s="8">
        <v>751.97</v>
      </c>
      <c r="I22" s="8">
        <v>2371.63</v>
      </c>
      <c r="J22" s="8">
        <v>0</v>
      </c>
      <c r="K22" s="8">
        <v>0</v>
      </c>
      <c r="L22" s="9">
        <v>3222.11</v>
      </c>
      <c r="M22" s="9">
        <f t="shared" si="0"/>
        <v>9315.2899999999991</v>
      </c>
    </row>
    <row r="23" spans="1:13" s="10" customFormat="1" x14ac:dyDescent="0.25">
      <c r="A23" s="7" t="s">
        <v>14</v>
      </c>
      <c r="B23" s="7" t="s">
        <v>15</v>
      </c>
      <c r="C23" s="6">
        <v>6381.8</v>
      </c>
      <c r="D23" s="8">
        <v>354.57</v>
      </c>
      <c r="E23" s="9">
        <v>0</v>
      </c>
      <c r="F23" s="8">
        <v>0</v>
      </c>
      <c r="G23" s="6">
        <v>7180.11</v>
      </c>
      <c r="H23" s="8">
        <f>640.83+111.14</f>
        <v>751.97</v>
      </c>
      <c r="I23" s="8">
        <v>373.64</v>
      </c>
      <c r="J23" s="8">
        <v>0</v>
      </c>
      <c r="K23" s="8">
        <v>1307.1400000000001</v>
      </c>
      <c r="L23" s="9">
        <v>2826.54</v>
      </c>
      <c r="M23" s="9">
        <f t="shared" si="0"/>
        <v>4353.57</v>
      </c>
    </row>
    <row r="24" spans="1:13" s="10" customFormat="1" x14ac:dyDescent="0.25">
      <c r="A24" s="7" t="s">
        <v>67</v>
      </c>
      <c r="B24" s="7" t="s">
        <v>12</v>
      </c>
      <c r="C24" s="6">
        <v>9350</v>
      </c>
      <c r="D24" s="8">
        <v>0</v>
      </c>
      <c r="E24" s="9">
        <v>0</v>
      </c>
      <c r="F24" s="8">
        <v>0</v>
      </c>
      <c r="G24" s="6">
        <v>10032.719999999999</v>
      </c>
      <c r="H24" s="8">
        <v>751.97</v>
      </c>
      <c r="I24" s="8">
        <v>1682.85</v>
      </c>
      <c r="J24" s="8">
        <v>0</v>
      </c>
      <c r="K24" s="8">
        <v>0</v>
      </c>
      <c r="L24" s="9">
        <v>2765.35</v>
      </c>
      <c r="M24" s="9">
        <f t="shared" si="0"/>
        <v>7267.369999999999</v>
      </c>
    </row>
    <row r="25" spans="1:13" s="10" customFormat="1" x14ac:dyDescent="0.25">
      <c r="A25" s="7" t="s">
        <v>27</v>
      </c>
      <c r="B25" s="7" t="s">
        <v>17</v>
      </c>
      <c r="C25" s="6">
        <v>6381.8</v>
      </c>
      <c r="D25" s="8">
        <v>0</v>
      </c>
      <c r="E25" s="9">
        <v>0</v>
      </c>
      <c r="F25" s="8">
        <v>0</v>
      </c>
      <c r="G25" s="6">
        <v>6381.8</v>
      </c>
      <c r="H25" s="8">
        <v>744.73</v>
      </c>
      <c r="I25" s="8">
        <v>628.70000000000005</v>
      </c>
      <c r="J25" s="8">
        <v>0</v>
      </c>
      <c r="K25" s="8">
        <v>0</v>
      </c>
      <c r="L25" s="9">
        <v>1500.41</v>
      </c>
      <c r="M25" s="9">
        <f t="shared" si="0"/>
        <v>4881.3900000000003</v>
      </c>
    </row>
    <row r="26" spans="1:13" s="10" customFormat="1" x14ac:dyDescent="0.25">
      <c r="A26" s="7" t="s">
        <v>74</v>
      </c>
      <c r="B26" s="7" t="s">
        <v>10</v>
      </c>
      <c r="C26" s="6">
        <v>2645.58</v>
      </c>
      <c r="D26" s="8">
        <v>0</v>
      </c>
      <c r="E26" s="9">
        <v>0</v>
      </c>
      <c r="F26" s="8">
        <v>0</v>
      </c>
      <c r="G26" s="6">
        <v>2645.58</v>
      </c>
      <c r="H26" s="8">
        <v>234.86</v>
      </c>
      <c r="I26" s="8">
        <v>38</v>
      </c>
      <c r="J26" s="8">
        <v>0</v>
      </c>
      <c r="K26" s="8">
        <v>0</v>
      </c>
      <c r="L26" s="9">
        <v>417.52</v>
      </c>
      <c r="M26" s="9">
        <f t="shared" si="0"/>
        <v>2228.06</v>
      </c>
    </row>
    <row r="27" spans="1:13" s="10" customFormat="1" x14ac:dyDescent="0.25">
      <c r="A27" s="7" t="s">
        <v>64</v>
      </c>
      <c r="B27" s="7" t="s">
        <v>10</v>
      </c>
      <c r="C27" s="6">
        <v>2645.58</v>
      </c>
      <c r="D27" s="8">
        <v>0</v>
      </c>
      <c r="E27" s="9">
        <v>0</v>
      </c>
      <c r="F27" s="8">
        <v>0</v>
      </c>
      <c r="G27" s="6">
        <v>2645.58</v>
      </c>
      <c r="H27" s="8">
        <v>234.86</v>
      </c>
      <c r="I27" s="8">
        <v>38</v>
      </c>
      <c r="J27" s="8">
        <v>0</v>
      </c>
      <c r="K27" s="8">
        <v>0</v>
      </c>
      <c r="L27" s="9">
        <v>336.13</v>
      </c>
      <c r="M27" s="9">
        <f t="shared" si="0"/>
        <v>2309.4499999999998</v>
      </c>
    </row>
    <row r="28" spans="1:13" s="10" customFormat="1" x14ac:dyDescent="0.25">
      <c r="A28" s="7" t="s">
        <v>38</v>
      </c>
      <c r="B28" s="7" t="s">
        <v>10</v>
      </c>
      <c r="C28" s="6">
        <v>2647.82</v>
      </c>
      <c r="D28" s="8">
        <v>0</v>
      </c>
      <c r="E28" s="9">
        <v>0</v>
      </c>
      <c r="F28" s="8">
        <v>0</v>
      </c>
      <c r="G28" s="6">
        <v>2647.82</v>
      </c>
      <c r="H28" s="8">
        <v>235.13</v>
      </c>
      <c r="I28" s="8">
        <v>38.15</v>
      </c>
      <c r="J28" s="8">
        <v>0</v>
      </c>
      <c r="K28" s="8">
        <v>0</v>
      </c>
      <c r="L28" s="9">
        <v>285.14</v>
      </c>
      <c r="M28" s="9">
        <f t="shared" si="0"/>
        <v>2362.6800000000003</v>
      </c>
    </row>
    <row r="29" spans="1:13" s="10" customFormat="1" x14ac:dyDescent="0.25">
      <c r="A29" s="7" t="s">
        <v>44</v>
      </c>
      <c r="B29" s="7" t="s">
        <v>10</v>
      </c>
      <c r="C29" s="6">
        <v>2647.82</v>
      </c>
      <c r="D29" s="8">
        <v>471.54</v>
      </c>
      <c r="E29" s="9">
        <v>0</v>
      </c>
      <c r="F29" s="8">
        <v>0</v>
      </c>
      <c r="G29" s="6">
        <v>3121.79</v>
      </c>
      <c r="H29" s="8">
        <f>138.55+153.25</f>
        <v>291.8</v>
      </c>
      <c r="I29" s="8">
        <v>38.15</v>
      </c>
      <c r="J29" s="8">
        <v>0</v>
      </c>
      <c r="K29" s="8">
        <v>1732.93</v>
      </c>
      <c r="L29" s="9">
        <v>2098.2600000000002</v>
      </c>
      <c r="M29" s="9">
        <f t="shared" si="0"/>
        <v>1023.5299999999997</v>
      </c>
    </row>
    <row r="30" spans="1:13" s="10" customFormat="1" x14ac:dyDescent="0.25">
      <c r="A30" s="7" t="s">
        <v>72</v>
      </c>
      <c r="B30" s="7" t="s">
        <v>73</v>
      </c>
      <c r="C30" s="6">
        <v>9034.9</v>
      </c>
      <c r="D30" s="8">
        <v>0</v>
      </c>
      <c r="E30" s="9">
        <v>0</v>
      </c>
      <c r="F30" s="8">
        <v>0</v>
      </c>
      <c r="G30" s="6">
        <v>9034.9</v>
      </c>
      <c r="H30" s="8">
        <v>751.97</v>
      </c>
      <c r="I30" s="8">
        <v>1408.45</v>
      </c>
      <c r="J30" s="8">
        <v>0</v>
      </c>
      <c r="K30" s="8">
        <v>0</v>
      </c>
      <c r="L30" s="9">
        <v>2672.92</v>
      </c>
      <c r="M30" s="9">
        <f t="shared" si="0"/>
        <v>6361.98</v>
      </c>
    </row>
    <row r="31" spans="1:13" s="10" customFormat="1" x14ac:dyDescent="0.25">
      <c r="A31" s="7" t="s">
        <v>7</v>
      </c>
      <c r="B31" s="7" t="s">
        <v>6</v>
      </c>
      <c r="C31" s="6">
        <v>6381.8</v>
      </c>
      <c r="D31" s="8">
        <v>154.63</v>
      </c>
      <c r="E31" s="9">
        <v>4103.74</v>
      </c>
      <c r="F31" s="8">
        <v>0</v>
      </c>
      <c r="G31" s="6">
        <v>11514.58</v>
      </c>
      <c r="H31" s="8">
        <v>751.97</v>
      </c>
      <c r="I31" s="8">
        <v>1708.73</v>
      </c>
      <c r="J31" s="8">
        <v>0</v>
      </c>
      <c r="K31" s="8">
        <v>944.16</v>
      </c>
      <c r="L31" s="9">
        <v>3414.15</v>
      </c>
      <c r="M31" s="9">
        <f t="shared" si="0"/>
        <v>8100.43</v>
      </c>
    </row>
    <row r="32" spans="1:13" s="10" customFormat="1" x14ac:dyDescent="0.25">
      <c r="A32" s="7" t="s">
        <v>42</v>
      </c>
      <c r="B32" s="7" t="s">
        <v>9</v>
      </c>
      <c r="C32" s="6">
        <v>3738.1</v>
      </c>
      <c r="D32" s="8">
        <v>0</v>
      </c>
      <c r="E32" s="9">
        <v>0</v>
      </c>
      <c r="F32" s="8">
        <v>0</v>
      </c>
      <c r="G32" s="6">
        <v>3738.1</v>
      </c>
      <c r="H32" s="8">
        <v>374.61</v>
      </c>
      <c r="I32" s="8">
        <v>149.72</v>
      </c>
      <c r="J32" s="8">
        <v>0</v>
      </c>
      <c r="K32" s="8">
        <v>0</v>
      </c>
      <c r="L32" s="9">
        <v>662.68</v>
      </c>
      <c r="M32" s="9">
        <f t="shared" si="0"/>
        <v>3075.42</v>
      </c>
    </row>
    <row r="33" spans="1:13" s="10" customFormat="1" x14ac:dyDescent="0.25">
      <c r="A33" s="7" t="s">
        <v>91</v>
      </c>
      <c r="B33" s="7" t="s">
        <v>75</v>
      </c>
      <c r="C33" s="6">
        <v>2722.92</v>
      </c>
      <c r="D33" s="8">
        <v>90.77</v>
      </c>
      <c r="E33" s="9">
        <v>0</v>
      </c>
      <c r="F33" s="8">
        <v>0</v>
      </c>
      <c r="G33" s="6">
        <v>2813.69</v>
      </c>
      <c r="H33" s="8">
        <f>255.29+29.74</f>
        <v>285.02999999999997</v>
      </c>
      <c r="I33" s="8">
        <v>24.1</v>
      </c>
      <c r="J33" s="8">
        <v>0</v>
      </c>
      <c r="K33" s="8">
        <v>333.33</v>
      </c>
      <c r="L33" s="9">
        <v>1012.46</v>
      </c>
      <c r="M33" s="9">
        <f t="shared" si="0"/>
        <v>1801.23</v>
      </c>
    </row>
    <row r="34" spans="1:13" s="10" customFormat="1" x14ac:dyDescent="0.25">
      <c r="A34" s="7" t="s">
        <v>30</v>
      </c>
      <c r="B34" s="7" t="s">
        <v>10</v>
      </c>
      <c r="C34" s="6">
        <v>2781.82</v>
      </c>
      <c r="D34" s="8">
        <v>0</v>
      </c>
      <c r="E34" s="9">
        <v>0</v>
      </c>
      <c r="F34" s="8">
        <v>0</v>
      </c>
      <c r="G34" s="6">
        <v>2781.82</v>
      </c>
      <c r="H34" s="8">
        <v>251.21</v>
      </c>
      <c r="I34" s="8">
        <v>47</v>
      </c>
      <c r="J34" s="8">
        <v>0</v>
      </c>
      <c r="K34" s="8">
        <v>0</v>
      </c>
      <c r="L34" s="9">
        <v>353.75</v>
      </c>
      <c r="M34" s="9">
        <f t="shared" si="0"/>
        <v>2428.0700000000002</v>
      </c>
    </row>
    <row r="35" spans="1:13" s="10" customFormat="1" x14ac:dyDescent="0.25">
      <c r="A35" s="7" t="s">
        <v>8</v>
      </c>
      <c r="B35" s="7" t="s">
        <v>6</v>
      </c>
      <c r="C35" s="6">
        <v>6074.42</v>
      </c>
      <c r="D35" s="8">
        <v>675.31</v>
      </c>
      <c r="E35" s="9">
        <v>0</v>
      </c>
      <c r="F35" s="8">
        <v>0</v>
      </c>
      <c r="G35" s="6">
        <v>6750.77</v>
      </c>
      <c r="H35" s="8">
        <f>510.43+241.54</f>
        <v>751.97</v>
      </c>
      <c r="I35" s="8">
        <f>176.06+41.08</f>
        <v>217.14</v>
      </c>
      <c r="J35" s="8">
        <v>0</v>
      </c>
      <c r="K35" s="8">
        <v>2418.04</v>
      </c>
      <c r="L35" s="9">
        <v>3435.02</v>
      </c>
      <c r="M35" s="9">
        <f t="shared" si="0"/>
        <v>3315.7500000000005</v>
      </c>
    </row>
    <row r="36" spans="1:13" s="10" customFormat="1" x14ac:dyDescent="0.25">
      <c r="A36" s="7" t="s">
        <v>81</v>
      </c>
      <c r="B36" s="7" t="s">
        <v>75</v>
      </c>
      <c r="C36" s="6">
        <v>2722.92</v>
      </c>
      <c r="D36" s="8">
        <v>0</v>
      </c>
      <c r="E36" s="9">
        <v>0</v>
      </c>
      <c r="F36" s="8">
        <v>0</v>
      </c>
      <c r="G36" s="6">
        <v>2722.92</v>
      </c>
      <c r="H36" s="8">
        <v>244.14</v>
      </c>
      <c r="I36" s="8">
        <v>43.11</v>
      </c>
      <c r="J36" s="8">
        <v>0</v>
      </c>
      <c r="K36" s="8">
        <v>0</v>
      </c>
      <c r="L36" s="9">
        <v>384.29</v>
      </c>
      <c r="M36" s="9">
        <f t="shared" si="0"/>
        <v>2338.63</v>
      </c>
    </row>
    <row r="37" spans="1:13" s="10" customFormat="1" x14ac:dyDescent="0.25">
      <c r="A37" s="7" t="s">
        <v>87</v>
      </c>
      <c r="B37" s="7" t="s">
        <v>75</v>
      </c>
      <c r="C37" s="6">
        <v>2722.92</v>
      </c>
      <c r="D37" s="8">
        <v>458.43</v>
      </c>
      <c r="E37" s="9">
        <v>0</v>
      </c>
      <c r="F37" s="8">
        <v>0</v>
      </c>
      <c r="G37" s="6">
        <v>3195.19</v>
      </c>
      <c r="H37" s="8">
        <f>152.28+148.53</f>
        <v>300.81</v>
      </c>
      <c r="I37" s="8">
        <v>43.11</v>
      </c>
      <c r="J37" s="8">
        <v>0</v>
      </c>
      <c r="K37" s="8">
        <v>1685.2</v>
      </c>
      <c r="L37" s="9">
        <v>2075.02</v>
      </c>
      <c r="M37" s="9">
        <f t="shared" si="0"/>
        <v>1120.17</v>
      </c>
    </row>
    <row r="38" spans="1:13" s="10" customFormat="1" x14ac:dyDescent="0.25">
      <c r="A38" s="7" t="s">
        <v>4</v>
      </c>
      <c r="B38" s="7" t="s">
        <v>71</v>
      </c>
      <c r="C38" s="6">
        <v>12537.4</v>
      </c>
      <c r="D38" s="8">
        <v>0</v>
      </c>
      <c r="E38" s="9">
        <v>0</v>
      </c>
      <c r="F38" s="8">
        <v>0</v>
      </c>
      <c r="G38" s="6">
        <v>12980.96</v>
      </c>
      <c r="H38" s="8">
        <v>751.97</v>
      </c>
      <c r="I38" s="8">
        <v>2319.5</v>
      </c>
      <c r="J38" s="8">
        <v>0</v>
      </c>
      <c r="K38" s="8">
        <v>0</v>
      </c>
      <c r="L38" s="9">
        <v>3481.09</v>
      </c>
      <c r="M38" s="9">
        <f t="shared" si="0"/>
        <v>9499.869999999999</v>
      </c>
    </row>
    <row r="39" spans="1:13" s="10" customFormat="1" x14ac:dyDescent="0.25">
      <c r="A39" s="7" t="s">
        <v>100</v>
      </c>
      <c r="B39" s="7" t="s">
        <v>94</v>
      </c>
      <c r="C39" s="6">
        <v>9450.51</v>
      </c>
      <c r="D39" s="8">
        <v>0</v>
      </c>
      <c r="E39" s="9">
        <v>0</v>
      </c>
      <c r="F39" s="8">
        <v>0</v>
      </c>
      <c r="G39" s="6">
        <v>9450.51</v>
      </c>
      <c r="H39" s="8">
        <v>751.97</v>
      </c>
      <c r="I39" s="8">
        <v>1522.74</v>
      </c>
      <c r="J39" s="8">
        <v>0</v>
      </c>
      <c r="K39" s="8">
        <v>0</v>
      </c>
      <c r="L39" s="9">
        <v>2373.0500000000002</v>
      </c>
      <c r="M39" s="9">
        <f t="shared" si="0"/>
        <v>7077.46</v>
      </c>
    </row>
    <row r="40" spans="1:13" s="10" customFormat="1" x14ac:dyDescent="0.25">
      <c r="A40" s="7" t="s">
        <v>76</v>
      </c>
      <c r="B40" s="7" t="s">
        <v>75</v>
      </c>
      <c r="C40" s="6">
        <v>2722.92</v>
      </c>
      <c r="D40" s="8">
        <v>0</v>
      </c>
      <c r="E40" s="9">
        <v>0</v>
      </c>
      <c r="F40" s="8">
        <v>0</v>
      </c>
      <c r="G40" s="6">
        <v>2722.92</v>
      </c>
      <c r="H40" s="8">
        <v>244.14</v>
      </c>
      <c r="I40" s="8">
        <v>43.11</v>
      </c>
      <c r="J40" s="8">
        <v>0</v>
      </c>
      <c r="K40" s="8">
        <v>0</v>
      </c>
      <c r="L40" s="9">
        <v>297.52</v>
      </c>
      <c r="M40" s="9">
        <f t="shared" si="0"/>
        <v>2425.4</v>
      </c>
    </row>
    <row r="41" spans="1:13" s="10" customFormat="1" x14ac:dyDescent="0.25">
      <c r="A41" s="7" t="s">
        <v>93</v>
      </c>
      <c r="B41" s="7" t="s">
        <v>94</v>
      </c>
      <c r="C41" s="6">
        <v>9350</v>
      </c>
      <c r="D41" s="8">
        <v>0</v>
      </c>
      <c r="E41" s="9">
        <v>0</v>
      </c>
      <c r="F41" s="8">
        <v>0</v>
      </c>
      <c r="G41" s="6">
        <v>10114.469999999999</v>
      </c>
      <c r="H41" s="8">
        <v>751.97</v>
      </c>
      <c r="I41" s="8">
        <v>1705.33</v>
      </c>
      <c r="J41" s="8">
        <v>0</v>
      </c>
      <c r="K41" s="8">
        <v>0</v>
      </c>
      <c r="L41" s="9">
        <v>2555.83</v>
      </c>
      <c r="M41" s="9">
        <f t="shared" si="0"/>
        <v>7558.6399999999994</v>
      </c>
    </row>
    <row r="42" spans="1:13" s="10" customFormat="1" x14ac:dyDescent="0.25">
      <c r="A42" s="7" t="s">
        <v>97</v>
      </c>
      <c r="B42" s="7" t="s">
        <v>94</v>
      </c>
      <c r="C42" s="6">
        <v>9350</v>
      </c>
      <c r="D42" s="8">
        <v>1499.35</v>
      </c>
      <c r="E42" s="9">
        <v>0</v>
      </c>
      <c r="F42" s="8">
        <v>0</v>
      </c>
      <c r="G42" s="6">
        <v>11381.72</v>
      </c>
      <c r="H42" s="8">
        <f>61.06+690.91</f>
        <v>751.97</v>
      </c>
      <c r="I42" s="8">
        <f>594.53+589.93</f>
        <v>1184.46</v>
      </c>
      <c r="J42" s="8">
        <v>0</v>
      </c>
      <c r="K42" s="8">
        <v>4716.58</v>
      </c>
      <c r="L42" s="9">
        <v>6699.93</v>
      </c>
      <c r="M42" s="9">
        <f t="shared" si="0"/>
        <v>4681.7899999999991</v>
      </c>
    </row>
    <row r="43" spans="1:13" s="10" customFormat="1" x14ac:dyDescent="0.25">
      <c r="A43" s="7" t="s">
        <v>24</v>
      </c>
      <c r="B43" s="7" t="s">
        <v>10</v>
      </c>
      <c r="C43" s="6">
        <v>2781.82</v>
      </c>
      <c r="D43" s="8">
        <v>0</v>
      </c>
      <c r="E43" s="9">
        <v>0</v>
      </c>
      <c r="F43" s="8">
        <v>0</v>
      </c>
      <c r="G43" s="6">
        <v>2781.82</v>
      </c>
      <c r="H43" s="8">
        <v>251.21</v>
      </c>
      <c r="I43" s="8">
        <v>47</v>
      </c>
      <c r="J43" s="8">
        <v>0</v>
      </c>
      <c r="K43" s="8">
        <v>0</v>
      </c>
      <c r="L43" s="9">
        <v>1082.97</v>
      </c>
      <c r="M43" s="9">
        <f t="shared" ref="M43:M74" si="1">G43-L43</f>
        <v>1698.8500000000001</v>
      </c>
    </row>
    <row r="44" spans="1:13" s="10" customFormat="1" x14ac:dyDescent="0.25">
      <c r="A44" s="7" t="s">
        <v>88</v>
      </c>
      <c r="B44" s="7" t="s">
        <v>75</v>
      </c>
      <c r="C44" s="6">
        <v>2722.92</v>
      </c>
      <c r="D44" s="8">
        <v>517.73</v>
      </c>
      <c r="E44" s="9">
        <v>0</v>
      </c>
      <c r="F44" s="8">
        <v>0</v>
      </c>
      <c r="G44" s="6">
        <v>3250.85</v>
      </c>
      <c r="H44" s="8">
        <f>97.5+209.99</f>
        <v>307.49</v>
      </c>
      <c r="I44" s="8">
        <v>0</v>
      </c>
      <c r="J44" s="8">
        <v>0</v>
      </c>
      <c r="K44" s="8">
        <v>1860.93</v>
      </c>
      <c r="L44" s="9">
        <v>2240.5300000000002</v>
      </c>
      <c r="M44" s="9">
        <f t="shared" si="1"/>
        <v>1010.3199999999997</v>
      </c>
    </row>
    <row r="45" spans="1:13" s="10" customFormat="1" x14ac:dyDescent="0.25">
      <c r="A45" s="7" t="s">
        <v>45</v>
      </c>
      <c r="B45" s="7" t="s">
        <v>10</v>
      </c>
      <c r="C45" s="6">
        <v>2647.82</v>
      </c>
      <c r="D45" s="8">
        <v>0</v>
      </c>
      <c r="E45" s="9">
        <v>0</v>
      </c>
      <c r="F45" s="8">
        <v>0</v>
      </c>
      <c r="G45" s="6">
        <v>2647.82</v>
      </c>
      <c r="H45" s="8">
        <v>235.13</v>
      </c>
      <c r="I45" s="8">
        <v>38.15</v>
      </c>
      <c r="J45" s="8">
        <v>0</v>
      </c>
      <c r="K45" s="8">
        <v>0</v>
      </c>
      <c r="L45" s="9">
        <v>364.86</v>
      </c>
      <c r="M45" s="9">
        <f t="shared" si="1"/>
        <v>2282.96</v>
      </c>
    </row>
    <row r="46" spans="1:13" s="10" customFormat="1" x14ac:dyDescent="0.25">
      <c r="A46" s="7" t="s">
        <v>68</v>
      </c>
      <c r="B46" s="7" t="s">
        <v>69</v>
      </c>
      <c r="C46" s="6">
        <v>12537.4</v>
      </c>
      <c r="D46" s="8">
        <v>0</v>
      </c>
      <c r="E46" s="9">
        <v>0</v>
      </c>
      <c r="F46" s="8">
        <v>0</v>
      </c>
      <c r="G46" s="6">
        <v>12537.4</v>
      </c>
      <c r="H46" s="8">
        <v>751.97</v>
      </c>
      <c r="I46" s="8">
        <v>2371.63</v>
      </c>
      <c r="J46" s="8">
        <v>0</v>
      </c>
      <c r="K46" s="8">
        <v>0</v>
      </c>
      <c r="L46" s="9">
        <v>3225.98</v>
      </c>
      <c r="M46" s="9">
        <f t="shared" si="1"/>
        <v>9311.42</v>
      </c>
    </row>
    <row r="47" spans="1:13" s="10" customFormat="1" x14ac:dyDescent="0.25">
      <c r="A47" s="7" t="s">
        <v>43</v>
      </c>
      <c r="B47" s="7" t="s">
        <v>10</v>
      </c>
      <c r="C47" s="6">
        <v>2570.6999999999998</v>
      </c>
      <c r="D47" s="8">
        <v>441.3</v>
      </c>
      <c r="E47" s="9">
        <v>0</v>
      </c>
      <c r="F47" s="8">
        <v>0</v>
      </c>
      <c r="G47" s="6">
        <v>3532.68</v>
      </c>
      <c r="H47" s="8">
        <f>145.72+142.36</f>
        <v>288.08000000000004</v>
      </c>
      <c r="I47" s="8">
        <v>0</v>
      </c>
      <c r="J47" s="8">
        <v>0</v>
      </c>
      <c r="K47" s="8">
        <v>1622.85</v>
      </c>
      <c r="L47" s="9">
        <v>2589.77</v>
      </c>
      <c r="M47" s="9">
        <f t="shared" si="1"/>
        <v>942.90999999999985</v>
      </c>
    </row>
    <row r="48" spans="1:13" s="10" customFormat="1" x14ac:dyDescent="0.25">
      <c r="A48" s="7" t="s">
        <v>90</v>
      </c>
      <c r="B48" s="7" t="s">
        <v>53</v>
      </c>
      <c r="C48" s="6">
        <v>7918.36</v>
      </c>
      <c r="D48" s="8">
        <v>951.04</v>
      </c>
      <c r="E48" s="9">
        <v>0</v>
      </c>
      <c r="F48" s="8">
        <v>0</v>
      </c>
      <c r="G48" s="6">
        <v>9082.93</v>
      </c>
      <c r="H48" s="8">
        <f>361.11+383.86</f>
        <v>744.97</v>
      </c>
      <c r="I48" s="8">
        <f>481.07+158.25</f>
        <v>639.31999999999994</v>
      </c>
      <c r="J48" s="8">
        <v>0</v>
      </c>
      <c r="K48" s="8">
        <v>3262.05</v>
      </c>
      <c r="L48" s="9">
        <v>4708.21</v>
      </c>
      <c r="M48" s="9">
        <f t="shared" si="1"/>
        <v>4374.72</v>
      </c>
    </row>
    <row r="49" spans="1:13" s="10" customFormat="1" x14ac:dyDescent="0.25">
      <c r="A49" s="7" t="s">
        <v>19</v>
      </c>
      <c r="B49" s="7" t="s">
        <v>10</v>
      </c>
      <c r="C49" s="6">
        <v>2781.82</v>
      </c>
      <c r="D49" s="8">
        <v>0</v>
      </c>
      <c r="E49" s="9">
        <v>0</v>
      </c>
      <c r="F49" s="8">
        <v>0</v>
      </c>
      <c r="G49" s="6">
        <v>2781.82</v>
      </c>
      <c r="H49" s="8">
        <v>251.21</v>
      </c>
      <c r="I49" s="8">
        <v>47</v>
      </c>
      <c r="J49" s="8">
        <v>0</v>
      </c>
      <c r="K49" s="8">
        <v>0</v>
      </c>
      <c r="L49" s="9">
        <v>397.46</v>
      </c>
      <c r="M49" s="9">
        <f t="shared" si="1"/>
        <v>2384.36</v>
      </c>
    </row>
    <row r="50" spans="1:13" s="10" customFormat="1" x14ac:dyDescent="0.25">
      <c r="A50" s="7" t="s">
        <v>48</v>
      </c>
      <c r="B50" s="7" t="s">
        <v>10</v>
      </c>
      <c r="C50" s="6">
        <v>2647.82</v>
      </c>
      <c r="D50" s="8">
        <v>0</v>
      </c>
      <c r="E50" s="9">
        <v>0</v>
      </c>
      <c r="F50" s="8">
        <v>0</v>
      </c>
      <c r="G50" s="6">
        <v>2647.82</v>
      </c>
      <c r="H50" s="8">
        <v>235.13</v>
      </c>
      <c r="I50" s="8">
        <v>38.15</v>
      </c>
      <c r="J50" s="8">
        <v>0</v>
      </c>
      <c r="K50" s="8">
        <v>0</v>
      </c>
      <c r="L50" s="9">
        <v>364.86</v>
      </c>
      <c r="M50" s="9">
        <f t="shared" si="1"/>
        <v>2282.96</v>
      </c>
    </row>
    <row r="51" spans="1:13" s="10" customFormat="1" x14ac:dyDescent="0.25">
      <c r="A51" s="7" t="s">
        <v>104</v>
      </c>
      <c r="B51" s="7" t="s">
        <v>75</v>
      </c>
      <c r="C51" s="6">
        <v>2711</v>
      </c>
      <c r="D51" s="8">
        <v>0</v>
      </c>
      <c r="E51" s="9">
        <v>0</v>
      </c>
      <c r="F51" s="8">
        <v>0</v>
      </c>
      <c r="G51" s="6">
        <v>2711</v>
      </c>
      <c r="H51" s="8">
        <v>242.71</v>
      </c>
      <c r="I51" s="8">
        <v>42.32</v>
      </c>
      <c r="J51" s="8">
        <v>0</v>
      </c>
      <c r="K51" s="8">
        <v>0</v>
      </c>
      <c r="L51" s="9">
        <v>617.89</v>
      </c>
      <c r="M51" s="9">
        <f t="shared" si="1"/>
        <v>2093.11</v>
      </c>
    </row>
    <row r="52" spans="1:13" s="10" customFormat="1" x14ac:dyDescent="0.25">
      <c r="A52" s="7" t="s">
        <v>80</v>
      </c>
      <c r="B52" s="7" t="s">
        <v>41</v>
      </c>
      <c r="C52" s="6">
        <v>7918.36</v>
      </c>
      <c r="D52" s="8">
        <v>0</v>
      </c>
      <c r="E52" s="9">
        <v>0</v>
      </c>
      <c r="F52" s="8">
        <v>0</v>
      </c>
      <c r="G52" s="6">
        <v>7918.36</v>
      </c>
      <c r="H52" s="8">
        <v>751.97</v>
      </c>
      <c r="I52" s="8">
        <v>1101.4000000000001</v>
      </c>
      <c r="J52" s="8">
        <v>0</v>
      </c>
      <c r="K52" s="8">
        <v>0</v>
      </c>
      <c r="L52" s="9">
        <v>3705.56</v>
      </c>
      <c r="M52" s="9">
        <f>G52-L52</f>
        <v>4212.7999999999993</v>
      </c>
    </row>
    <row r="53" spans="1:13" s="10" customFormat="1" x14ac:dyDescent="0.25">
      <c r="A53" s="7" t="s">
        <v>99</v>
      </c>
      <c r="B53" s="7" t="s">
        <v>75</v>
      </c>
      <c r="C53" s="6">
        <v>2711</v>
      </c>
      <c r="D53" s="8">
        <v>0</v>
      </c>
      <c r="E53" s="9">
        <v>0</v>
      </c>
      <c r="F53" s="8">
        <v>0</v>
      </c>
      <c r="G53" s="6">
        <v>2711</v>
      </c>
      <c r="H53" s="8">
        <v>242.71</v>
      </c>
      <c r="I53" s="8">
        <v>42.32</v>
      </c>
      <c r="J53" s="8">
        <v>0</v>
      </c>
      <c r="K53" s="8">
        <v>0</v>
      </c>
      <c r="L53" s="9">
        <v>356.46</v>
      </c>
      <c r="M53" s="9">
        <f t="shared" si="1"/>
        <v>2354.54</v>
      </c>
    </row>
    <row r="54" spans="1:13" s="10" customFormat="1" x14ac:dyDescent="0.25">
      <c r="A54" s="7" t="s">
        <v>21</v>
      </c>
      <c r="B54" s="7" t="s">
        <v>101</v>
      </c>
      <c r="C54" s="6">
        <v>10070</v>
      </c>
      <c r="D54" s="8">
        <v>0</v>
      </c>
      <c r="E54" s="9">
        <v>2467.4</v>
      </c>
      <c r="F54" s="8">
        <v>0</v>
      </c>
      <c r="G54" s="6">
        <v>12537.4</v>
      </c>
      <c r="H54" s="8">
        <v>751.97</v>
      </c>
      <c r="I54" s="8">
        <v>2267.36</v>
      </c>
      <c r="J54" s="8">
        <v>0</v>
      </c>
      <c r="K54" s="8">
        <v>0</v>
      </c>
      <c r="L54" s="9">
        <v>4184.75</v>
      </c>
      <c r="M54" s="9">
        <f t="shared" si="1"/>
        <v>8352.65</v>
      </c>
    </row>
    <row r="55" spans="1:13" s="10" customFormat="1" x14ac:dyDescent="0.25">
      <c r="A55" s="7" t="s">
        <v>78</v>
      </c>
      <c r="B55" s="7" t="s">
        <v>75</v>
      </c>
      <c r="C55" s="6">
        <v>2722.92</v>
      </c>
      <c r="D55" s="8">
        <v>0</v>
      </c>
      <c r="E55" s="9">
        <v>0</v>
      </c>
      <c r="F55" s="8">
        <v>0</v>
      </c>
      <c r="G55" s="6">
        <v>2722.92</v>
      </c>
      <c r="H55" s="8">
        <v>244.14</v>
      </c>
      <c r="I55" s="8">
        <v>43.11</v>
      </c>
      <c r="J55" s="8">
        <v>0</v>
      </c>
      <c r="K55" s="8">
        <v>0</v>
      </c>
      <c r="L55" s="9">
        <v>452.26</v>
      </c>
      <c r="M55" s="9">
        <f t="shared" si="1"/>
        <v>2270.66</v>
      </c>
    </row>
    <row r="56" spans="1:13" s="10" customFormat="1" x14ac:dyDescent="0.25">
      <c r="A56" s="7" t="s">
        <v>23</v>
      </c>
      <c r="B56" s="7" t="s">
        <v>12</v>
      </c>
      <c r="C56" s="6">
        <v>10070.129999999999</v>
      </c>
      <c r="D56" s="8">
        <v>234.85</v>
      </c>
      <c r="E56" s="9">
        <v>2467.27</v>
      </c>
      <c r="F56" s="8">
        <v>0</v>
      </c>
      <c r="G56" s="6">
        <v>12805.45</v>
      </c>
      <c r="H56" s="8">
        <v>751.97</v>
      </c>
      <c r="I56" s="8">
        <v>1534.66</v>
      </c>
      <c r="J56" s="8">
        <v>0</v>
      </c>
      <c r="K56" s="8">
        <v>844.31</v>
      </c>
      <c r="L56" s="9">
        <v>3178.21</v>
      </c>
      <c r="M56" s="9">
        <f t="shared" si="1"/>
        <v>9627.2400000000016</v>
      </c>
    </row>
    <row r="57" spans="1:13" s="10" customFormat="1" x14ac:dyDescent="0.25">
      <c r="A57" s="7" t="s">
        <v>28</v>
      </c>
      <c r="B57" s="7" t="s">
        <v>10</v>
      </c>
      <c r="C57" s="6">
        <v>2781.82</v>
      </c>
      <c r="D57" s="8">
        <v>0</v>
      </c>
      <c r="E57" s="9">
        <v>0</v>
      </c>
      <c r="F57" s="8">
        <v>0</v>
      </c>
      <c r="G57" s="6">
        <v>2781.82</v>
      </c>
      <c r="H57" s="8">
        <v>251.21</v>
      </c>
      <c r="I57" s="8">
        <v>47</v>
      </c>
      <c r="J57" s="8">
        <v>0</v>
      </c>
      <c r="K57" s="8">
        <v>0</v>
      </c>
      <c r="L57" s="9">
        <v>688.28</v>
      </c>
      <c r="M57" s="9">
        <f t="shared" si="1"/>
        <v>2093.54</v>
      </c>
    </row>
    <row r="58" spans="1:13" s="10" customFormat="1" x14ac:dyDescent="0.25">
      <c r="A58" s="7" t="s">
        <v>85</v>
      </c>
      <c r="B58" s="7" t="s">
        <v>86</v>
      </c>
      <c r="C58" s="6">
        <v>5952.62</v>
      </c>
      <c r="D58" s="8">
        <v>0</v>
      </c>
      <c r="E58" s="9">
        <v>0</v>
      </c>
      <c r="F58" s="8">
        <v>0</v>
      </c>
      <c r="G58" s="6">
        <v>5952.62</v>
      </c>
      <c r="H58" s="8">
        <v>684.64</v>
      </c>
      <c r="I58" s="8">
        <v>579.33000000000004</v>
      </c>
      <c r="J58" s="8">
        <v>0</v>
      </c>
      <c r="K58" s="8">
        <v>0</v>
      </c>
      <c r="L58" s="9">
        <v>1662.39</v>
      </c>
      <c r="M58" s="9">
        <f t="shared" si="1"/>
        <v>4290.2299999999996</v>
      </c>
    </row>
    <row r="59" spans="1:13" s="10" customFormat="1" x14ac:dyDescent="0.25">
      <c r="A59" s="7" t="s">
        <v>84</v>
      </c>
      <c r="B59" s="7" t="s">
        <v>75</v>
      </c>
      <c r="C59" s="6">
        <v>2722.92</v>
      </c>
      <c r="D59" s="8">
        <v>0</v>
      </c>
      <c r="E59" s="9">
        <v>0</v>
      </c>
      <c r="F59" s="8">
        <v>0</v>
      </c>
      <c r="G59" s="6">
        <v>2722.92</v>
      </c>
      <c r="H59" s="8">
        <v>244.14</v>
      </c>
      <c r="I59" s="8">
        <v>43.11</v>
      </c>
      <c r="J59" s="8">
        <v>0</v>
      </c>
      <c r="K59" s="8">
        <v>0</v>
      </c>
      <c r="L59" s="9">
        <v>337.09</v>
      </c>
      <c r="M59" s="9">
        <f t="shared" si="1"/>
        <v>2385.83</v>
      </c>
    </row>
    <row r="60" spans="1:13" s="10" customFormat="1" x14ac:dyDescent="0.25">
      <c r="A60" s="7" t="s">
        <v>39</v>
      </c>
      <c r="B60" s="7" t="s">
        <v>40</v>
      </c>
      <c r="C60" s="6">
        <v>6074.42</v>
      </c>
      <c r="D60" s="8">
        <v>0</v>
      </c>
      <c r="E60" s="9">
        <v>0</v>
      </c>
      <c r="F60" s="8">
        <v>0</v>
      </c>
      <c r="G60" s="6">
        <v>6074.42</v>
      </c>
      <c r="H60" s="8">
        <v>701.69</v>
      </c>
      <c r="I60" s="8">
        <v>608.14</v>
      </c>
      <c r="J60" s="8">
        <v>0</v>
      </c>
      <c r="K60" s="8">
        <v>0</v>
      </c>
      <c r="L60" s="9">
        <v>1859.12</v>
      </c>
      <c r="M60" s="9">
        <f t="shared" si="1"/>
        <v>4215.3</v>
      </c>
    </row>
    <row r="61" spans="1:13" s="10" customFormat="1" x14ac:dyDescent="0.25">
      <c r="A61" s="7" t="s">
        <v>34</v>
      </c>
      <c r="B61" s="7" t="s">
        <v>102</v>
      </c>
      <c r="C61" s="6">
        <v>9680.98</v>
      </c>
      <c r="D61" s="8">
        <v>2236.5500000000002</v>
      </c>
      <c r="E61" s="9">
        <v>1569.2</v>
      </c>
      <c r="F61" s="8">
        <v>0</v>
      </c>
      <c r="G61" s="6">
        <v>13786.69</v>
      </c>
      <c r="H61" s="8">
        <v>751.97</v>
      </c>
      <c r="I61" s="8">
        <f>461.77+1384.05</f>
        <v>1845.82</v>
      </c>
      <c r="J61" s="8">
        <v>0</v>
      </c>
      <c r="K61" s="8">
        <v>6810.18</v>
      </c>
      <c r="L61" s="9">
        <v>9559.01</v>
      </c>
      <c r="M61" s="9">
        <f t="shared" si="1"/>
        <v>4227.68</v>
      </c>
    </row>
    <row r="62" spans="1:13" s="10" customFormat="1" x14ac:dyDescent="0.25">
      <c r="A62" s="7" t="s">
        <v>13</v>
      </c>
      <c r="B62" s="7" t="s">
        <v>12</v>
      </c>
      <c r="C62" s="6">
        <v>10070.129999999999</v>
      </c>
      <c r="D62" s="8">
        <v>0</v>
      </c>
      <c r="E62" s="9">
        <v>0</v>
      </c>
      <c r="F62" s="8">
        <v>0</v>
      </c>
      <c r="G62" s="6">
        <v>10070.129999999999</v>
      </c>
      <c r="H62" s="8">
        <v>751.97</v>
      </c>
      <c r="I62" s="8">
        <v>1693.13</v>
      </c>
      <c r="J62" s="8">
        <v>0</v>
      </c>
      <c r="K62" s="8">
        <v>0</v>
      </c>
      <c r="L62" s="9">
        <v>2570.2800000000002</v>
      </c>
      <c r="M62" s="9">
        <f t="shared" si="1"/>
        <v>7499.8499999999985</v>
      </c>
    </row>
    <row r="63" spans="1:13" s="10" customFormat="1" x14ac:dyDescent="0.25">
      <c r="A63" s="7" t="s">
        <v>60</v>
      </c>
      <c r="B63" s="7" t="s">
        <v>10</v>
      </c>
      <c r="C63" s="6">
        <v>2495.83</v>
      </c>
      <c r="D63" s="8">
        <v>0</v>
      </c>
      <c r="E63" s="9">
        <v>0</v>
      </c>
      <c r="F63" s="8">
        <v>0</v>
      </c>
      <c r="G63" s="6">
        <v>2495.83</v>
      </c>
      <c r="H63" s="8">
        <v>216.89</v>
      </c>
      <c r="I63" s="8">
        <v>28.12</v>
      </c>
      <c r="J63" s="8">
        <v>0</v>
      </c>
      <c r="K63" s="8">
        <v>0</v>
      </c>
      <c r="L63" s="9">
        <v>406.54</v>
      </c>
      <c r="M63" s="9">
        <f t="shared" si="1"/>
        <v>2089.29</v>
      </c>
    </row>
    <row r="64" spans="1:13" s="10" customFormat="1" x14ac:dyDescent="0.25">
      <c r="A64" s="7" t="s">
        <v>33</v>
      </c>
      <c r="B64" s="7" t="s">
        <v>10</v>
      </c>
      <c r="C64" s="6">
        <v>2752.19</v>
      </c>
      <c r="D64" s="8">
        <v>0</v>
      </c>
      <c r="E64" s="9">
        <v>0</v>
      </c>
      <c r="F64" s="8">
        <v>0</v>
      </c>
      <c r="G64" s="6">
        <v>2752.19</v>
      </c>
      <c r="H64" s="8">
        <v>247.65</v>
      </c>
      <c r="I64" s="8">
        <v>45.04</v>
      </c>
      <c r="J64" s="8">
        <v>0</v>
      </c>
      <c r="K64" s="8">
        <v>0</v>
      </c>
      <c r="L64" s="9">
        <v>358.42</v>
      </c>
      <c r="M64" s="9">
        <f t="shared" si="1"/>
        <v>2393.77</v>
      </c>
    </row>
    <row r="65" spans="1:13" s="10" customFormat="1" x14ac:dyDescent="0.25">
      <c r="A65" s="7" t="s">
        <v>82</v>
      </c>
      <c r="B65" s="7" t="s">
        <v>83</v>
      </c>
      <c r="C65" s="6">
        <v>9034.9</v>
      </c>
      <c r="D65" s="8">
        <v>0</v>
      </c>
      <c r="E65" s="9">
        <v>0</v>
      </c>
      <c r="F65" s="8">
        <v>0</v>
      </c>
      <c r="G65" s="6">
        <v>9034.9</v>
      </c>
      <c r="H65" s="8">
        <v>751.97</v>
      </c>
      <c r="I65" s="8">
        <v>1408.45</v>
      </c>
      <c r="J65" s="8">
        <v>0</v>
      </c>
      <c r="K65" s="8">
        <v>0</v>
      </c>
      <c r="L65" s="9">
        <v>2222.71</v>
      </c>
      <c r="M65" s="9">
        <f t="shared" si="1"/>
        <v>6812.19</v>
      </c>
    </row>
    <row r="66" spans="1:13" s="10" customFormat="1" x14ac:dyDescent="0.25">
      <c r="A66" s="7" t="s">
        <v>70</v>
      </c>
      <c r="B66" s="7" t="s">
        <v>10</v>
      </c>
      <c r="C66" s="6">
        <v>2495.83</v>
      </c>
      <c r="D66" s="8">
        <v>0</v>
      </c>
      <c r="E66" s="9">
        <v>0</v>
      </c>
      <c r="F66" s="8">
        <v>0</v>
      </c>
      <c r="G66" s="6">
        <v>2495.83</v>
      </c>
      <c r="H66" s="8">
        <v>216.89</v>
      </c>
      <c r="I66" s="8">
        <v>0</v>
      </c>
      <c r="J66" s="8">
        <v>0</v>
      </c>
      <c r="K66" s="8">
        <v>0</v>
      </c>
      <c r="L66" s="9">
        <v>410.02</v>
      </c>
      <c r="M66" s="9">
        <f>G66-L66</f>
        <v>2085.81</v>
      </c>
    </row>
    <row r="67" spans="1:13" s="10" customFormat="1" x14ac:dyDescent="0.25">
      <c r="A67" s="7" t="s">
        <v>32</v>
      </c>
      <c r="B67" s="7" t="s">
        <v>10</v>
      </c>
      <c r="C67" s="6">
        <v>2781.82</v>
      </c>
      <c r="D67" s="8">
        <v>0</v>
      </c>
      <c r="E67" s="9">
        <v>0</v>
      </c>
      <c r="F67" s="8">
        <v>0</v>
      </c>
      <c r="G67" s="6">
        <v>2781.82</v>
      </c>
      <c r="H67" s="8">
        <v>251.21</v>
      </c>
      <c r="I67" s="8">
        <v>47</v>
      </c>
      <c r="J67" s="8">
        <v>0</v>
      </c>
      <c r="K67" s="8">
        <v>0</v>
      </c>
      <c r="L67" s="9">
        <v>520.41</v>
      </c>
      <c r="M67" s="9">
        <f t="shared" si="1"/>
        <v>2261.4100000000003</v>
      </c>
    </row>
    <row r="68" spans="1:13" s="10" customFormat="1" x14ac:dyDescent="0.25">
      <c r="A68" s="7" t="s">
        <v>95</v>
      </c>
      <c r="B68" s="7" t="s">
        <v>75</v>
      </c>
      <c r="C68" s="6">
        <v>2711</v>
      </c>
      <c r="D68" s="8">
        <v>0</v>
      </c>
      <c r="E68" s="9">
        <v>0</v>
      </c>
      <c r="F68" s="8">
        <v>0</v>
      </c>
      <c r="G68" s="6">
        <v>2711</v>
      </c>
      <c r="H68" s="8">
        <v>242.71</v>
      </c>
      <c r="I68" s="8">
        <v>42.32</v>
      </c>
      <c r="J68" s="8">
        <v>0</v>
      </c>
      <c r="K68" s="8">
        <v>0</v>
      </c>
      <c r="L68" s="9">
        <v>348.14</v>
      </c>
      <c r="M68" s="9">
        <f t="shared" si="1"/>
        <v>2362.86</v>
      </c>
    </row>
    <row r="69" spans="1:13" s="10" customFormat="1" x14ac:dyDescent="0.25">
      <c r="A69" s="7" t="s">
        <v>46</v>
      </c>
      <c r="B69" s="7" t="s">
        <v>103</v>
      </c>
      <c r="C69" s="6">
        <v>2647.82</v>
      </c>
      <c r="D69" s="8">
        <v>0</v>
      </c>
      <c r="E69" s="9">
        <v>5270.53</v>
      </c>
      <c r="F69" s="8">
        <v>0</v>
      </c>
      <c r="G69" s="6">
        <v>7918.35</v>
      </c>
      <c r="H69" s="8">
        <v>751.97</v>
      </c>
      <c r="I69" s="8">
        <v>1101.3900000000001</v>
      </c>
      <c r="J69" s="8">
        <v>0</v>
      </c>
      <c r="K69" s="8">
        <v>0</v>
      </c>
      <c r="L69" s="9">
        <v>2031.69</v>
      </c>
      <c r="M69" s="9">
        <f t="shared" si="1"/>
        <v>5886.66</v>
      </c>
    </row>
    <row r="70" spans="1:13" s="10" customFormat="1" x14ac:dyDescent="0.25">
      <c r="A70" s="7" t="s">
        <v>47</v>
      </c>
      <c r="B70" s="7" t="s">
        <v>50</v>
      </c>
      <c r="C70" s="6">
        <v>9585.1299999999992</v>
      </c>
      <c r="D70" s="8">
        <v>0</v>
      </c>
      <c r="E70" s="9">
        <v>6367.6</v>
      </c>
      <c r="F70" s="8">
        <v>0</v>
      </c>
      <c r="G70" s="6">
        <v>15952.73</v>
      </c>
      <c r="H70" s="8">
        <v>751.97</v>
      </c>
      <c r="I70" s="8">
        <v>3310.85</v>
      </c>
      <c r="J70" s="8">
        <v>0</v>
      </c>
      <c r="K70" s="8">
        <v>0</v>
      </c>
      <c r="L70" s="9">
        <v>4244.29</v>
      </c>
      <c r="M70" s="9">
        <f t="shared" si="1"/>
        <v>11708.439999999999</v>
      </c>
    </row>
    <row r="71" spans="1:13" s="10" customFormat="1" x14ac:dyDescent="0.25">
      <c r="A71" s="7" t="s">
        <v>31</v>
      </c>
      <c r="B71" s="7" t="s">
        <v>51</v>
      </c>
      <c r="C71" s="6">
        <v>2781.82</v>
      </c>
      <c r="D71" s="8">
        <v>88.14</v>
      </c>
      <c r="E71" s="9">
        <f>757.9+419.46</f>
        <v>1177.3599999999999</v>
      </c>
      <c r="F71" s="8">
        <v>0</v>
      </c>
      <c r="G71" s="6">
        <v>4047.81</v>
      </c>
      <c r="H71" s="8">
        <f>386.11+31.86</f>
        <v>417.97</v>
      </c>
      <c r="I71" s="8">
        <v>141.57</v>
      </c>
      <c r="J71" s="8">
        <v>0</v>
      </c>
      <c r="K71" s="8">
        <v>320.70999999999998</v>
      </c>
      <c r="L71" s="9">
        <v>972.8</v>
      </c>
      <c r="M71" s="9">
        <f t="shared" si="1"/>
        <v>3075.01</v>
      </c>
    </row>
    <row r="72" spans="1:13" s="10" customFormat="1" x14ac:dyDescent="0.25">
      <c r="A72" s="7" t="s">
        <v>29</v>
      </c>
      <c r="B72" s="7" t="s">
        <v>40</v>
      </c>
      <c r="C72" s="6">
        <v>5700.65</v>
      </c>
      <c r="D72" s="8">
        <v>0</v>
      </c>
      <c r="E72" s="9">
        <v>0</v>
      </c>
      <c r="F72" s="8">
        <v>0</v>
      </c>
      <c r="G72" s="6">
        <v>5700.65</v>
      </c>
      <c r="H72" s="8">
        <v>649.37</v>
      </c>
      <c r="I72" s="8">
        <v>519.74</v>
      </c>
      <c r="J72" s="8">
        <v>0</v>
      </c>
      <c r="K72" s="8">
        <v>0</v>
      </c>
      <c r="L72" s="9">
        <v>1223.98</v>
      </c>
      <c r="M72" s="9">
        <f t="shared" si="1"/>
        <v>4476.67</v>
      </c>
    </row>
    <row r="73" spans="1:13" s="10" customFormat="1" x14ac:dyDescent="0.25">
      <c r="A73" s="7" t="s">
        <v>96</v>
      </c>
      <c r="B73" s="7" t="s">
        <v>6</v>
      </c>
      <c r="C73" s="6">
        <v>5700.65</v>
      </c>
      <c r="D73" s="8">
        <v>0</v>
      </c>
      <c r="E73" s="9">
        <v>0</v>
      </c>
      <c r="F73" s="8">
        <v>0</v>
      </c>
      <c r="G73" s="6">
        <v>5700.65</v>
      </c>
      <c r="H73" s="8">
        <v>649.37</v>
      </c>
      <c r="I73" s="8">
        <v>519.74</v>
      </c>
      <c r="J73" s="8">
        <v>0</v>
      </c>
      <c r="K73" s="8">
        <v>0</v>
      </c>
      <c r="L73" s="9">
        <v>1229.07</v>
      </c>
      <c r="M73" s="9">
        <f t="shared" si="1"/>
        <v>4471.58</v>
      </c>
    </row>
    <row r="74" spans="1:13" s="10" customFormat="1" x14ac:dyDescent="0.25">
      <c r="A74" s="7" t="s">
        <v>20</v>
      </c>
      <c r="B74" s="7" t="s">
        <v>15</v>
      </c>
      <c r="C74" s="6">
        <v>6381.8</v>
      </c>
      <c r="D74" s="8">
        <v>0</v>
      </c>
      <c r="E74" s="9">
        <v>0</v>
      </c>
      <c r="F74" s="8">
        <v>0</v>
      </c>
      <c r="G74" s="6">
        <v>6381.8</v>
      </c>
      <c r="H74" s="8">
        <v>744.73</v>
      </c>
      <c r="I74" s="8">
        <v>680.83</v>
      </c>
      <c r="J74" s="8">
        <v>0</v>
      </c>
      <c r="K74" s="8">
        <v>0</v>
      </c>
      <c r="L74" s="9">
        <v>1518.37</v>
      </c>
      <c r="M74" s="9">
        <f t="shared" si="1"/>
        <v>4863.43</v>
      </c>
    </row>
    <row r="75" spans="1:13" x14ac:dyDescent="0.25">
      <c r="A75" s="12" t="s">
        <v>66</v>
      </c>
      <c r="B75" s="12"/>
      <c r="C75" s="4">
        <f t="shared" ref="C75:M75" si="2">SUM(C10:C74)</f>
        <v>365642.7800000002</v>
      </c>
      <c r="D75" s="5">
        <f t="shared" si="2"/>
        <v>15148.34</v>
      </c>
      <c r="E75" s="5">
        <f t="shared" si="2"/>
        <v>34976.15</v>
      </c>
      <c r="F75" s="5">
        <f t="shared" si="2"/>
        <v>0</v>
      </c>
      <c r="G75" s="4">
        <f t="shared" si="2"/>
        <v>426204.48000000004</v>
      </c>
      <c r="H75" s="5">
        <f t="shared" si="2"/>
        <v>33263.990000000005</v>
      </c>
      <c r="I75" s="5">
        <f t="shared" si="2"/>
        <v>47578.52</v>
      </c>
      <c r="J75" s="4">
        <f t="shared" si="2"/>
        <v>0</v>
      </c>
      <c r="K75" s="5">
        <f t="shared" si="2"/>
        <v>51156.68</v>
      </c>
      <c r="L75" s="4">
        <f t="shared" si="2"/>
        <v>146525.52000000002</v>
      </c>
      <c r="M75" s="5">
        <f t="shared" si="2"/>
        <v>279678.95999999996</v>
      </c>
    </row>
  </sheetData>
  <mergeCells count="2">
    <mergeCell ref="A75:B75"/>
    <mergeCell ref="A7:M8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Luísa Lopes Ourique</cp:lastModifiedBy>
  <cp:lastPrinted>2022-03-31T16:30:25Z</cp:lastPrinted>
  <dcterms:created xsi:type="dcterms:W3CDTF">2015-04-01T12:17:47Z</dcterms:created>
  <dcterms:modified xsi:type="dcterms:W3CDTF">2022-03-31T16:51:28Z</dcterms:modified>
</cp:coreProperties>
</file>