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iemeyer\Administrativo\Recursos Humanos\GERADMFIN-PORT-TRANS-Recursos-Humanos\GERADMFIN-FOL-PAG-Portal-2021\6-Junho\"/>
    </mc:Choice>
  </mc:AlternateContent>
  <bookViews>
    <workbookView xWindow="0" yWindow="0" windowWidth="28800" windowHeight="12435"/>
  </bookViews>
  <sheets>
    <sheet name="FEVEREIRO 2021" sheetId="30" r:id="rId1"/>
  </sheets>
  <calcPr calcId="152511"/>
</workbook>
</file>

<file path=xl/calcChain.xml><?xml version="1.0" encoding="utf-8"?>
<calcChain xmlns="http://schemas.openxmlformats.org/spreadsheetml/2006/main">
  <c r="I69" i="30" l="1"/>
  <c r="H69" i="30"/>
  <c r="H67" i="30"/>
  <c r="H66" i="30"/>
  <c r="E66" i="30"/>
  <c r="H63" i="30"/>
  <c r="E63" i="30"/>
  <c r="H62" i="30"/>
  <c r="H59" i="30"/>
  <c r="H51" i="30"/>
  <c r="H50" i="30"/>
  <c r="M35" i="30" l="1"/>
  <c r="H29" i="30"/>
  <c r="H27" i="30"/>
  <c r="M23" i="30"/>
  <c r="H22" i="30"/>
  <c r="H21" i="30"/>
  <c r="H19" i="30"/>
  <c r="M18" i="30"/>
  <c r="M17" i="30"/>
  <c r="I15" i="30"/>
  <c r="H15" i="30"/>
  <c r="M13" i="30"/>
  <c r="H12" i="30"/>
  <c r="M10" i="30"/>
  <c r="I10" i="30"/>
  <c r="H10" i="30"/>
  <c r="H9" i="30"/>
  <c r="M5" i="30"/>
  <c r="I70" i="30" l="1"/>
  <c r="M56" i="30"/>
  <c r="M55" i="30"/>
  <c r="M4" i="30" l="1"/>
  <c r="M52" i="30" l="1"/>
  <c r="M41" i="30"/>
  <c r="H70" i="30" l="1"/>
  <c r="M6" i="30" l="1"/>
  <c r="M45" i="30" l="1"/>
  <c r="M32" i="30" l="1"/>
  <c r="F70" i="30" l="1"/>
  <c r="M47" i="30"/>
  <c r="M36" i="30" l="1"/>
  <c r="C70" i="30" l="1"/>
  <c r="M68" i="30"/>
  <c r="M63" i="30"/>
  <c r="M34" i="30" l="1"/>
  <c r="M9" i="30" l="1"/>
  <c r="M54" i="30" l="1"/>
  <c r="M26" i="30"/>
  <c r="M42" i="30" l="1"/>
  <c r="M65" i="30" l="1"/>
  <c r="M38" i="30" l="1"/>
  <c r="M30" i="30"/>
  <c r="M53" i="30" l="1"/>
  <c r="M21" i="30"/>
  <c r="M61" i="30" l="1"/>
  <c r="M29" i="30" l="1"/>
  <c r="M46" i="30" l="1"/>
  <c r="M49" i="30" l="1"/>
  <c r="M31" i="30"/>
  <c r="M22" i="30" l="1"/>
  <c r="M16" i="30" l="1"/>
  <c r="K70" i="30" l="1"/>
  <c r="E70" i="30"/>
  <c r="J70" i="30"/>
  <c r="M50" i="30" l="1"/>
  <c r="M12" i="30"/>
  <c r="M43" i="30"/>
  <c r="M24" i="30"/>
  <c r="M14" i="30"/>
  <c r="M11" i="30"/>
  <c r="M20" i="30"/>
  <c r="M28" i="30"/>
  <c r="M33" i="30"/>
  <c r="M48" i="30"/>
  <c r="M57" i="30"/>
  <c r="M60" i="30"/>
  <c r="M67" i="30"/>
  <c r="M8" i="30"/>
  <c r="M40" i="30"/>
  <c r="M27" i="30"/>
  <c r="M39" i="30"/>
  <c r="M62" i="30"/>
  <c r="M15" i="30"/>
  <c r="M37" i="30"/>
  <c r="M44" i="30"/>
  <c r="M51" i="30"/>
  <c r="M58" i="30"/>
  <c r="M64" i="30"/>
  <c r="M66" i="30"/>
  <c r="M69" i="30"/>
  <c r="M25" i="30"/>
  <c r="M59" i="30"/>
  <c r="M19" i="30"/>
  <c r="D70" i="30"/>
  <c r="M7" i="30"/>
  <c r="M70" i="30" l="1"/>
  <c r="L70" i="30"/>
  <c r="G70" i="30"/>
</calcChain>
</file>

<file path=xl/sharedStrings.xml><?xml version="1.0" encoding="utf-8"?>
<sst xmlns="http://schemas.openxmlformats.org/spreadsheetml/2006/main" count="147" uniqueCount="106">
  <si>
    <t>Cheila da Silva Chagas</t>
  </si>
  <si>
    <t>Gerente Financeiro</t>
  </si>
  <si>
    <t>Josiane Cristina Bernardi</t>
  </si>
  <si>
    <t>Alexandre Noal dos Santos</t>
  </si>
  <si>
    <t>Analista de Nível Superior - Assessor Jurídico</t>
  </si>
  <si>
    <t>Flavio Salamoni Barros Silva</t>
  </si>
  <si>
    <t>Jaime Leo Ricachenevsky Martines Soares</t>
  </si>
  <si>
    <t>Analista de Nível Superior - Jornalista</t>
  </si>
  <si>
    <t>Assistente Administrativo</t>
  </si>
  <si>
    <t>Andréa Borba Pinheiro</t>
  </si>
  <si>
    <t>Analista de Nível Superior - Arquiteto e Urbanista</t>
  </si>
  <si>
    <t>Rodrigo Jaroseski</t>
  </si>
  <si>
    <t>Clarissa Fleck Monteiro</t>
  </si>
  <si>
    <t>Analista de Nível Superior - Administrador</t>
  </si>
  <si>
    <t>Carla Regina Dal Lago Valério</t>
  </si>
  <si>
    <t>Secretário Executivo</t>
  </si>
  <si>
    <t>Cassio Lorensini</t>
  </si>
  <si>
    <t>Marcele Danni Acosta</t>
  </si>
  <si>
    <t>William Marchetti Gritti</t>
  </si>
  <si>
    <t>Marina Leivas Proto</t>
  </si>
  <si>
    <t>Camila Oliveira</t>
  </si>
  <si>
    <t>Melina Greff Lai</t>
  </si>
  <si>
    <t>Lisiane Ferreira Alves</t>
  </si>
  <si>
    <t>Alexandre Demeneghi de Almeida</t>
  </si>
  <si>
    <t>Técnico em Micro Informática</t>
  </si>
  <si>
    <t>Claudivana Bittencourt</t>
  </si>
  <si>
    <t>Mônica dos Santos Marques</t>
  </si>
  <si>
    <t>Thiago dos Santos Albrecht</t>
  </si>
  <si>
    <t>Harim Pires Beserra</t>
  </si>
  <si>
    <t>Thaís Cristina da Luz</t>
  </si>
  <si>
    <t>Sérgio Nei Roschild Bastos</t>
  </si>
  <si>
    <t>Sabrina Lopes Ourique</t>
  </si>
  <si>
    <t>Raquel Dias Coll Oliveira</t>
  </si>
  <si>
    <t>NOME</t>
  </si>
  <si>
    <t>TOTAL DE DESCONTOS</t>
  </si>
  <si>
    <t>TOTAL LÍQUIDO</t>
  </si>
  <si>
    <t>Eduardo Sprenger da Silva</t>
  </si>
  <si>
    <t>Pedro Reusch Ianzer Jardim</t>
  </si>
  <si>
    <t>Analista de Nível Superior - Contador</t>
  </si>
  <si>
    <t>Coordenadora de TI</t>
  </si>
  <si>
    <t>Gabriela Belnhak Moraes</t>
  </si>
  <si>
    <t>Luis Fernando Baldissera</t>
  </si>
  <si>
    <t>Fabio Henrique Hoppe</t>
  </si>
  <si>
    <t>Luciane Delgado Capitão</t>
  </si>
  <si>
    <t>Suzi Righes</t>
  </si>
  <si>
    <t>Tales Volker</t>
  </si>
  <si>
    <t>Marcia Aparecida Rodrigues</t>
  </si>
  <si>
    <t>TOTAL DE PROVENTOS</t>
  </si>
  <si>
    <t>Gerente-Geral</t>
  </si>
  <si>
    <t>Supervisora de Fiscalização</t>
  </si>
  <si>
    <t>Coordenador Jurídico</t>
  </si>
  <si>
    <t>Coordenadora de Comunicação</t>
  </si>
  <si>
    <t>SALÁRIO BÁSICO</t>
  </si>
  <si>
    <t>CARGO</t>
  </si>
  <si>
    <t>HORAS EXTRAS</t>
  </si>
  <si>
    <t>I.N.S.S.</t>
  </si>
  <si>
    <t>FALTAS</t>
  </si>
  <si>
    <t>LÍQUIDO FÉRIAS</t>
  </si>
  <si>
    <t>Rosana Maria Marzenbacher</t>
  </si>
  <si>
    <t>Gerente Jurídico</t>
  </si>
  <si>
    <t>Amanda Elisa Barros Gehrke</t>
  </si>
  <si>
    <t>Cezar Eduardo Rieger</t>
  </si>
  <si>
    <t>Eduardo Meira Pilau</t>
  </si>
  <si>
    <t>I.R.R.F.</t>
  </si>
  <si>
    <t xml:space="preserve">TOTAL  </t>
  </si>
  <si>
    <t>Clarissa Wolff Pierry</t>
  </si>
  <si>
    <t>Luciano Antunes de Oliveira</t>
  </si>
  <si>
    <t>Gerente de Comunicação</t>
  </si>
  <si>
    <t>Sandra Maria de Freitas Carvalho</t>
  </si>
  <si>
    <t>Secretária Geral da Mesa</t>
  </si>
  <si>
    <t>Fausto Leiria Loureiro</t>
  </si>
  <si>
    <t>Chefe de Gabinete</t>
  </si>
  <si>
    <t>Cleci Luciano Vargas</t>
  </si>
  <si>
    <t>Assistente de Atendimento e Fiscalização</t>
  </si>
  <si>
    <t>Laura Rita Rui</t>
  </si>
  <si>
    <t>Ataídes Francisco Pereira Farsen</t>
  </si>
  <si>
    <t>Marlí Marcon</t>
  </si>
  <si>
    <t>Cesar Augusto de Quadros Longhi</t>
  </si>
  <si>
    <t>Maria Isabel da Rosa dal Ross</t>
  </si>
  <si>
    <t>Jéssica Nataly Santos de Lima</t>
  </si>
  <si>
    <t>Sandra Helena Lehnen Becker</t>
  </si>
  <si>
    <t>Assessor Técnico Operacional do GATHIS</t>
  </si>
  <si>
    <t>Pedro Henrique Garcez Deon</t>
  </si>
  <si>
    <t>Paulo Henrique Cesarino Cardoso Soares</t>
  </si>
  <si>
    <t>Assessor Técnico Institucional do GATHIS</t>
  </si>
  <si>
    <t>José Carlos Fredes da Silveira</t>
  </si>
  <si>
    <t>Luciana Eloy Lima</t>
  </si>
  <si>
    <t>GRATIFICAÇÃO</t>
  </si>
  <si>
    <t>Luísa Onófrio Kalil</t>
  </si>
  <si>
    <t>Giovanni Michel de Almeida</t>
  </si>
  <si>
    <t>Camila Minozzo</t>
  </si>
  <si>
    <t>Lauren Guerra Zanini</t>
  </si>
  <si>
    <t>Analista Superior Arquiteto e Urbanista</t>
  </si>
  <si>
    <t>Suelen Almeida Moraes</t>
  </si>
  <si>
    <t>Tiago Ribeiro da Silva</t>
  </si>
  <si>
    <t>Letícia Cazorla Karpinski</t>
  </si>
  <si>
    <t>1/3 Férias</t>
  </si>
  <si>
    <t>Maria José Mendes da Silva</t>
  </si>
  <si>
    <t>Karla Ronsoni Riet</t>
  </si>
  <si>
    <t>Gerente de Fiscalização</t>
  </si>
  <si>
    <t>Gerente de Atendimento</t>
  </si>
  <si>
    <t>Coordenadora de Atendimento</t>
  </si>
  <si>
    <t>Márcio José Luciano dos Santos</t>
  </si>
  <si>
    <t>Oritz Adriano Adams de Campos</t>
  </si>
  <si>
    <t>Leticia Bettio Machado</t>
  </si>
  <si>
    <t>FOLHA DE PAGAMENTO - JUNHO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</si>
</sst>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  <numFmt numFmtId="165" formatCode="&quot;R$&quot;\ 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165" fontId="0" fillId="2" borderId="1" xfId="0" applyNumberFormat="1" applyFont="1" applyFill="1" applyBorder="1"/>
    <xf numFmtId="44" fontId="0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center"/>
    </xf>
    <xf numFmtId="44" fontId="2" fillId="2" borderId="2" xfId="0" applyNumberFormat="1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2" fillId="2" borderId="0" xfId="0" applyFont="1" applyFill="1"/>
    <xf numFmtId="164" fontId="2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164" fontId="2" fillId="2" borderId="2" xfId="1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165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Fill="1" applyBorder="1" applyAlignment="1">
      <alignment horizontal="left"/>
    </xf>
    <xf numFmtId="44" fontId="2" fillId="0" borderId="1" xfId="0" applyNumberFormat="1" applyFont="1" applyFill="1" applyBorder="1" applyAlignment="1">
      <alignment horizontal="left"/>
    </xf>
    <xf numFmtId="0" fontId="2" fillId="0" borderId="0" xfId="0" applyFont="1" applyFill="1"/>
    <xf numFmtId="0" fontId="1" fillId="2" borderId="1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defaultColWidth="73" defaultRowHeight="15" x14ac:dyDescent="0.25"/>
  <cols>
    <col min="1" max="1" width="38.5703125" style="1" bestFit="1" customWidth="1"/>
    <col min="2" max="2" width="45.5703125" style="1" bestFit="1" customWidth="1"/>
    <col min="3" max="3" width="16" style="1" customWidth="1"/>
    <col min="4" max="4" width="14.140625" style="1" customWidth="1"/>
    <col min="5" max="5" width="15.140625" style="1" customWidth="1"/>
    <col min="6" max="6" width="13.85546875" style="1" customWidth="1"/>
    <col min="7" max="7" width="14.85546875" style="1" customWidth="1"/>
    <col min="8" max="8" width="15.42578125" style="1" customWidth="1"/>
    <col min="9" max="9" width="15.28515625" style="1" customWidth="1"/>
    <col min="10" max="10" width="15.140625" style="1" customWidth="1"/>
    <col min="11" max="11" width="16.140625" style="1" customWidth="1"/>
    <col min="12" max="12" width="14.85546875" style="1" customWidth="1"/>
    <col min="13" max="13" width="15.140625" style="1" customWidth="1"/>
    <col min="14" max="16384" width="73" style="1"/>
  </cols>
  <sheetData>
    <row r="1" spans="1:13" ht="21" x14ac:dyDescent="0.35">
      <c r="A1" s="20" t="s">
        <v>105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0.5" customHeight="1" thickBot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5.25" customHeight="1" thickBot="1" x14ac:dyDescent="0.3">
      <c r="A3" s="2" t="s">
        <v>33</v>
      </c>
      <c r="B3" s="2" t="s">
        <v>53</v>
      </c>
      <c r="C3" s="3" t="s">
        <v>52</v>
      </c>
      <c r="D3" s="3" t="s">
        <v>96</v>
      </c>
      <c r="E3" s="3" t="s">
        <v>87</v>
      </c>
      <c r="F3" s="3" t="s">
        <v>54</v>
      </c>
      <c r="G3" s="3" t="s">
        <v>47</v>
      </c>
      <c r="H3" s="3" t="s">
        <v>55</v>
      </c>
      <c r="I3" s="3" t="s">
        <v>63</v>
      </c>
      <c r="J3" s="3" t="s">
        <v>56</v>
      </c>
      <c r="K3" s="3" t="s">
        <v>57</v>
      </c>
      <c r="L3" s="3" t="s">
        <v>34</v>
      </c>
      <c r="M3" s="3" t="s">
        <v>35</v>
      </c>
    </row>
    <row r="4" spans="1:13" s="10" customFormat="1" x14ac:dyDescent="0.25">
      <c r="A4" s="12" t="s">
        <v>23</v>
      </c>
      <c r="B4" s="12" t="s">
        <v>24</v>
      </c>
      <c r="C4" s="7">
        <v>2992.96</v>
      </c>
      <c r="D4" s="8">
        <v>0</v>
      </c>
      <c r="E4" s="8">
        <v>0</v>
      </c>
      <c r="F4" s="8">
        <v>0</v>
      </c>
      <c r="G4" s="7">
        <v>2992.96</v>
      </c>
      <c r="H4" s="8">
        <v>276.54000000000002</v>
      </c>
      <c r="I4" s="8">
        <v>60.93</v>
      </c>
      <c r="J4" s="8">
        <v>0</v>
      </c>
      <c r="K4" s="8">
        <v>0</v>
      </c>
      <c r="L4" s="9">
        <v>386.25</v>
      </c>
      <c r="M4" s="9">
        <f>G4-L4</f>
        <v>2606.71</v>
      </c>
    </row>
    <row r="5" spans="1:13" s="10" customFormat="1" x14ac:dyDescent="0.25">
      <c r="A5" s="6" t="s">
        <v>3</v>
      </c>
      <c r="B5" s="6" t="s">
        <v>59</v>
      </c>
      <c r="C5" s="7">
        <v>6866.18</v>
      </c>
      <c r="D5" s="8">
        <v>0</v>
      </c>
      <c r="E5" s="9">
        <v>6622.81</v>
      </c>
      <c r="F5" s="8">
        <v>0</v>
      </c>
      <c r="G5" s="7">
        <v>13488.99</v>
      </c>
      <c r="H5" s="8">
        <v>751.97</v>
      </c>
      <c r="I5" s="8">
        <v>2633.32</v>
      </c>
      <c r="J5" s="8">
        <v>0</v>
      </c>
      <c r="K5" s="8">
        <v>0</v>
      </c>
      <c r="L5" s="9">
        <v>3919.96</v>
      </c>
      <c r="M5" s="9">
        <f>G5-L5</f>
        <v>9569.0299999999988</v>
      </c>
    </row>
    <row r="6" spans="1:13" s="10" customFormat="1" x14ac:dyDescent="0.25">
      <c r="A6" s="6" t="s">
        <v>60</v>
      </c>
      <c r="B6" s="6" t="s">
        <v>10</v>
      </c>
      <c r="C6" s="7">
        <v>10303.89</v>
      </c>
      <c r="D6" s="8">
        <v>0</v>
      </c>
      <c r="E6" s="9">
        <v>0</v>
      </c>
      <c r="F6" s="8">
        <v>0</v>
      </c>
      <c r="G6" s="7">
        <v>10303.89</v>
      </c>
      <c r="H6" s="13">
        <v>751.97</v>
      </c>
      <c r="I6" s="8">
        <v>1757.42</v>
      </c>
      <c r="J6" s="8">
        <v>0</v>
      </c>
      <c r="K6" s="8">
        <v>0</v>
      </c>
      <c r="L6" s="9">
        <v>2567.19</v>
      </c>
      <c r="M6" s="9">
        <f>G6-L6</f>
        <v>7736.6999999999989</v>
      </c>
    </row>
    <row r="7" spans="1:13" s="10" customFormat="1" x14ac:dyDescent="0.25">
      <c r="A7" s="6" t="s">
        <v>9</v>
      </c>
      <c r="B7" s="6" t="s">
        <v>10</v>
      </c>
      <c r="C7" s="7">
        <v>10834.45</v>
      </c>
      <c r="D7" s="8">
        <v>0</v>
      </c>
      <c r="E7" s="9">
        <v>1183.49</v>
      </c>
      <c r="F7" s="8">
        <v>0</v>
      </c>
      <c r="G7" s="7">
        <v>12017.94</v>
      </c>
      <c r="H7" s="8">
        <v>751.97</v>
      </c>
      <c r="I7" s="8">
        <v>2228.7800000000002</v>
      </c>
      <c r="J7" s="8">
        <v>0</v>
      </c>
      <c r="K7" s="8">
        <v>0</v>
      </c>
      <c r="L7" s="9">
        <v>3030.96</v>
      </c>
      <c r="M7" s="9">
        <f t="shared" ref="M7:M36" si="0">G7-L7</f>
        <v>8986.98</v>
      </c>
    </row>
    <row r="8" spans="1:13" s="10" customFormat="1" x14ac:dyDescent="0.25">
      <c r="A8" s="6" t="s">
        <v>75</v>
      </c>
      <c r="B8" s="6" t="s">
        <v>73</v>
      </c>
      <c r="C8" s="7">
        <v>2929.59</v>
      </c>
      <c r="D8" s="8">
        <v>0</v>
      </c>
      <c r="E8" s="9">
        <v>1438.53</v>
      </c>
      <c r="F8" s="8">
        <v>0</v>
      </c>
      <c r="G8" s="7">
        <v>4368.12</v>
      </c>
      <c r="H8" s="8">
        <v>268.94</v>
      </c>
      <c r="I8" s="8">
        <v>56.75</v>
      </c>
      <c r="J8" s="8">
        <v>0</v>
      </c>
      <c r="K8" s="8">
        <v>0</v>
      </c>
      <c r="L8" s="9">
        <v>379.44</v>
      </c>
      <c r="M8" s="9">
        <f t="shared" si="0"/>
        <v>3988.68</v>
      </c>
    </row>
    <row r="9" spans="1:13" s="10" customFormat="1" x14ac:dyDescent="0.25">
      <c r="A9" s="6" t="s">
        <v>90</v>
      </c>
      <c r="B9" s="6" t="s">
        <v>73</v>
      </c>
      <c r="C9" s="7">
        <v>2929.59</v>
      </c>
      <c r="D9" s="8">
        <v>606.04999999999995</v>
      </c>
      <c r="E9" s="9">
        <v>0</v>
      </c>
      <c r="F9" s="8">
        <v>0</v>
      </c>
      <c r="G9" s="7">
        <v>3878.03</v>
      </c>
      <c r="H9" s="8">
        <f>119.1+208.29</f>
        <v>327.39</v>
      </c>
      <c r="I9" s="8">
        <v>0</v>
      </c>
      <c r="J9" s="8">
        <v>0</v>
      </c>
      <c r="K9" s="8">
        <v>2215.9299999999998</v>
      </c>
      <c r="L9" s="9">
        <v>2602.7600000000002</v>
      </c>
      <c r="M9" s="9">
        <f t="shared" si="0"/>
        <v>1275.27</v>
      </c>
    </row>
    <row r="10" spans="1:13" s="10" customFormat="1" x14ac:dyDescent="0.25">
      <c r="A10" s="6" t="s">
        <v>20</v>
      </c>
      <c r="B10" s="6" t="s">
        <v>13</v>
      </c>
      <c r="C10" s="7">
        <v>6866.18</v>
      </c>
      <c r="D10" s="8">
        <v>638.30999999999995</v>
      </c>
      <c r="E10" s="9">
        <v>0</v>
      </c>
      <c r="F10" s="8">
        <v>0</v>
      </c>
      <c r="G10" s="7">
        <v>7836.81</v>
      </c>
      <c r="H10" s="8">
        <f>528.19+223.78</f>
        <v>751.97</v>
      </c>
      <c r="I10" s="8">
        <f>283.79+17.69</f>
        <v>301.48</v>
      </c>
      <c r="J10" s="8">
        <v>0</v>
      </c>
      <c r="K10" s="8">
        <v>2311.7800000000002</v>
      </c>
      <c r="L10" s="9">
        <v>3823.38</v>
      </c>
      <c r="M10" s="9">
        <f>G10-L10</f>
        <v>4013.4300000000003</v>
      </c>
    </row>
    <row r="11" spans="1:13" s="10" customFormat="1" ht="15.75" customHeight="1" x14ac:dyDescent="0.25">
      <c r="A11" s="6" t="s">
        <v>14</v>
      </c>
      <c r="B11" s="6" t="s">
        <v>15</v>
      </c>
      <c r="C11" s="7">
        <v>6866.18</v>
      </c>
      <c r="D11" s="8">
        <v>0</v>
      </c>
      <c r="E11" s="9">
        <v>0</v>
      </c>
      <c r="F11" s="8">
        <v>0</v>
      </c>
      <c r="G11" s="7">
        <v>6866.18</v>
      </c>
      <c r="H11" s="8">
        <v>751.97</v>
      </c>
      <c r="I11" s="8">
        <v>812.05</v>
      </c>
      <c r="J11" s="8">
        <v>0</v>
      </c>
      <c r="K11" s="8">
        <v>0</v>
      </c>
      <c r="L11" s="9">
        <v>1672.45</v>
      </c>
      <c r="M11" s="9">
        <f t="shared" si="0"/>
        <v>5193.7300000000005</v>
      </c>
    </row>
    <row r="12" spans="1:13" s="10" customFormat="1" x14ac:dyDescent="0.25">
      <c r="A12" s="6" t="s">
        <v>16</v>
      </c>
      <c r="B12" s="6" t="s">
        <v>10</v>
      </c>
      <c r="C12" s="7">
        <v>10834.45</v>
      </c>
      <c r="D12" s="8">
        <v>341.46</v>
      </c>
      <c r="E12" s="9">
        <v>0</v>
      </c>
      <c r="F12" s="8">
        <v>0</v>
      </c>
      <c r="G12" s="7">
        <v>11116.86</v>
      </c>
      <c r="H12" s="8">
        <f>605.36+146.61</f>
        <v>751.97</v>
      </c>
      <c r="I12" s="8">
        <v>1645.69</v>
      </c>
      <c r="J12" s="8">
        <v>0</v>
      </c>
      <c r="K12" s="8">
        <v>1219.24</v>
      </c>
      <c r="L12" s="9">
        <v>3679.3</v>
      </c>
      <c r="M12" s="9">
        <f t="shared" si="0"/>
        <v>7437.56</v>
      </c>
    </row>
    <row r="13" spans="1:13" s="10" customFormat="1" x14ac:dyDescent="0.25">
      <c r="A13" s="6" t="s">
        <v>77</v>
      </c>
      <c r="B13" s="6" t="s">
        <v>73</v>
      </c>
      <c r="C13" s="7">
        <v>2929.59</v>
      </c>
      <c r="D13" s="8">
        <v>0</v>
      </c>
      <c r="E13" s="9">
        <v>1438.53</v>
      </c>
      <c r="F13" s="8">
        <v>0</v>
      </c>
      <c r="G13" s="7">
        <v>4368.12</v>
      </c>
      <c r="H13" s="8">
        <v>268.94</v>
      </c>
      <c r="I13" s="8">
        <v>56.75</v>
      </c>
      <c r="J13" s="8">
        <v>0</v>
      </c>
      <c r="K13" s="8">
        <v>0</v>
      </c>
      <c r="L13" s="9">
        <v>381.09</v>
      </c>
      <c r="M13" s="9">
        <f>G13-L13</f>
        <v>3987.0299999999997</v>
      </c>
    </row>
    <row r="14" spans="1:13" s="10" customFormat="1" x14ac:dyDescent="0.25">
      <c r="A14" s="6" t="s">
        <v>61</v>
      </c>
      <c r="B14" s="6" t="s">
        <v>50</v>
      </c>
      <c r="C14" s="7">
        <v>8519.36</v>
      </c>
      <c r="D14" s="8">
        <v>0</v>
      </c>
      <c r="E14" s="9">
        <v>0</v>
      </c>
      <c r="F14" s="8">
        <v>0</v>
      </c>
      <c r="G14" s="7">
        <v>8519.36</v>
      </c>
      <c r="H14" s="8">
        <v>751.97</v>
      </c>
      <c r="I14" s="8">
        <v>1266.67</v>
      </c>
      <c r="J14" s="8">
        <v>0</v>
      </c>
      <c r="K14" s="8">
        <v>0</v>
      </c>
      <c r="L14" s="9">
        <v>2110.58</v>
      </c>
      <c r="M14" s="9">
        <f t="shared" si="0"/>
        <v>6408.7800000000007</v>
      </c>
    </row>
    <row r="15" spans="1:13" s="10" customFormat="1" x14ac:dyDescent="0.25">
      <c r="A15" s="6" t="s">
        <v>0</v>
      </c>
      <c r="B15" s="6" t="s">
        <v>1</v>
      </c>
      <c r="C15" s="7">
        <v>13488.99</v>
      </c>
      <c r="D15" s="8">
        <v>1049.22</v>
      </c>
      <c r="E15" s="9">
        <v>0</v>
      </c>
      <c r="F15" s="8">
        <v>0</v>
      </c>
      <c r="G15" s="7">
        <v>14538.21</v>
      </c>
      <c r="H15" s="8">
        <f>313.13+438.84</f>
        <v>751.97</v>
      </c>
      <c r="I15" s="8">
        <f>1888.4+209.43</f>
        <v>2097.83</v>
      </c>
      <c r="J15" s="8">
        <v>0</v>
      </c>
      <c r="K15" s="8">
        <v>3548.61</v>
      </c>
      <c r="L15" s="9">
        <v>6576.79</v>
      </c>
      <c r="M15" s="9">
        <f t="shared" si="0"/>
        <v>7961.4199999999992</v>
      </c>
    </row>
    <row r="16" spans="1:13" s="10" customFormat="1" x14ac:dyDescent="0.25">
      <c r="A16" s="6" t="s">
        <v>12</v>
      </c>
      <c r="B16" s="6" t="s">
        <v>13</v>
      </c>
      <c r="C16" s="7">
        <v>6866.18</v>
      </c>
      <c r="D16" s="8">
        <v>0</v>
      </c>
      <c r="E16" s="9">
        <v>0</v>
      </c>
      <c r="F16" s="8">
        <v>0</v>
      </c>
      <c r="G16" s="7">
        <v>7343.41</v>
      </c>
      <c r="H16" s="8">
        <v>751.97</v>
      </c>
      <c r="I16" s="8">
        <v>759.91</v>
      </c>
      <c r="J16" s="8">
        <v>0</v>
      </c>
      <c r="K16" s="8">
        <v>0</v>
      </c>
      <c r="L16" s="9">
        <v>1817.52</v>
      </c>
      <c r="M16" s="9">
        <f t="shared" si="0"/>
        <v>5525.8899999999994</v>
      </c>
    </row>
    <row r="17" spans="1:13" s="10" customFormat="1" x14ac:dyDescent="0.25">
      <c r="A17" s="6" t="s">
        <v>65</v>
      </c>
      <c r="B17" s="6" t="s">
        <v>10</v>
      </c>
      <c r="C17" s="7">
        <v>9735.61</v>
      </c>
      <c r="D17" s="8">
        <v>0</v>
      </c>
      <c r="E17" s="9">
        <v>0</v>
      </c>
      <c r="F17" s="8">
        <v>0</v>
      </c>
      <c r="G17" s="7">
        <v>9735.61</v>
      </c>
      <c r="H17" s="8">
        <v>751.97</v>
      </c>
      <c r="I17" s="8">
        <v>1601.14</v>
      </c>
      <c r="J17" s="8">
        <v>0</v>
      </c>
      <c r="K17" s="8">
        <v>0</v>
      </c>
      <c r="L17" s="9">
        <v>2532.46</v>
      </c>
      <c r="M17" s="9">
        <f>G17-L17</f>
        <v>7203.1500000000005</v>
      </c>
    </row>
    <row r="18" spans="1:13" s="10" customFormat="1" x14ac:dyDescent="0.25">
      <c r="A18" s="6" t="s">
        <v>25</v>
      </c>
      <c r="B18" s="6" t="s">
        <v>15</v>
      </c>
      <c r="C18" s="7">
        <v>6866.18</v>
      </c>
      <c r="D18" s="8">
        <v>0</v>
      </c>
      <c r="E18" s="9">
        <v>0</v>
      </c>
      <c r="F18" s="8">
        <v>0</v>
      </c>
      <c r="G18" s="7">
        <v>6866.18</v>
      </c>
      <c r="H18" s="8">
        <v>751.97</v>
      </c>
      <c r="I18" s="8">
        <v>759.91</v>
      </c>
      <c r="J18" s="8">
        <v>0</v>
      </c>
      <c r="K18" s="8">
        <v>0</v>
      </c>
      <c r="L18" s="9">
        <v>1692.18</v>
      </c>
      <c r="M18" s="9">
        <f>G18-L18</f>
        <v>5174</v>
      </c>
    </row>
    <row r="19" spans="1:13" s="10" customFormat="1" x14ac:dyDescent="0.25">
      <c r="A19" s="6" t="s">
        <v>72</v>
      </c>
      <c r="B19" s="6" t="s">
        <v>8</v>
      </c>
      <c r="C19" s="7">
        <v>2846.38</v>
      </c>
      <c r="D19" s="8">
        <v>94.88</v>
      </c>
      <c r="E19" s="9">
        <v>0</v>
      </c>
      <c r="F19" s="8">
        <v>0</v>
      </c>
      <c r="G19" s="7">
        <v>2941.26</v>
      </c>
      <c r="H19" s="8">
        <f>240.69+29.65</f>
        <v>270.33999999999997</v>
      </c>
      <c r="I19" s="8">
        <v>31.28</v>
      </c>
      <c r="J19" s="8">
        <v>0</v>
      </c>
      <c r="K19" s="8">
        <v>349.87</v>
      </c>
      <c r="L19" s="9">
        <v>800.05</v>
      </c>
      <c r="M19" s="9">
        <f t="shared" si="0"/>
        <v>2141.21</v>
      </c>
    </row>
    <row r="20" spans="1:13" s="10" customFormat="1" x14ac:dyDescent="0.25">
      <c r="A20" s="6" t="s">
        <v>62</v>
      </c>
      <c r="B20" s="6" t="s">
        <v>8</v>
      </c>
      <c r="C20" s="7">
        <v>2846.38</v>
      </c>
      <c r="D20" s="8">
        <v>0</v>
      </c>
      <c r="E20" s="9">
        <v>0</v>
      </c>
      <c r="F20" s="8">
        <v>0</v>
      </c>
      <c r="G20" s="7">
        <v>2846.38</v>
      </c>
      <c r="H20" s="8">
        <v>258.95</v>
      </c>
      <c r="I20" s="8">
        <v>51.26</v>
      </c>
      <c r="J20" s="8">
        <v>0</v>
      </c>
      <c r="K20" s="8">
        <v>0</v>
      </c>
      <c r="L20" s="9">
        <v>377.38</v>
      </c>
      <c r="M20" s="9">
        <f t="shared" si="0"/>
        <v>2469</v>
      </c>
    </row>
    <row r="21" spans="1:13" s="10" customFormat="1" ht="15.75" customHeight="1" x14ac:dyDescent="0.25">
      <c r="A21" s="6" t="s">
        <v>36</v>
      </c>
      <c r="B21" s="6" t="s">
        <v>8</v>
      </c>
      <c r="C21" s="7">
        <v>2848.79</v>
      </c>
      <c r="D21" s="8">
        <v>441.3</v>
      </c>
      <c r="E21" s="9">
        <v>0</v>
      </c>
      <c r="F21" s="8">
        <v>0</v>
      </c>
      <c r="G21" s="7">
        <v>3189.61</v>
      </c>
      <c r="H21" s="8">
        <f>157.78+142.36</f>
        <v>300.14</v>
      </c>
      <c r="I21" s="8">
        <v>0</v>
      </c>
      <c r="J21" s="8">
        <v>0</v>
      </c>
      <c r="K21" s="8">
        <v>1622.85</v>
      </c>
      <c r="L21" s="9">
        <v>1938.75</v>
      </c>
      <c r="M21" s="9">
        <f t="shared" si="0"/>
        <v>1250.8600000000001</v>
      </c>
    </row>
    <row r="22" spans="1:13" s="10" customFormat="1" x14ac:dyDescent="0.25">
      <c r="A22" s="6" t="s">
        <v>42</v>
      </c>
      <c r="B22" s="6" t="s">
        <v>8</v>
      </c>
      <c r="C22" s="7">
        <v>2848.79</v>
      </c>
      <c r="D22" s="8">
        <v>147.35</v>
      </c>
      <c r="E22" s="9">
        <v>626</v>
      </c>
      <c r="F22" s="8">
        <v>0</v>
      </c>
      <c r="G22" s="7">
        <v>3589.44</v>
      </c>
      <c r="H22" s="8">
        <f>228.8+44.2</f>
        <v>273</v>
      </c>
      <c r="I22" s="8">
        <v>18.09</v>
      </c>
      <c r="J22" s="8">
        <v>0</v>
      </c>
      <c r="K22" s="8">
        <v>545.20000000000005</v>
      </c>
      <c r="L22" s="9">
        <v>913.52</v>
      </c>
      <c r="M22" s="9">
        <f t="shared" si="0"/>
        <v>2675.92</v>
      </c>
    </row>
    <row r="23" spans="1:13" s="10" customFormat="1" x14ac:dyDescent="0.25">
      <c r="A23" s="6" t="s">
        <v>70</v>
      </c>
      <c r="B23" s="6" t="s">
        <v>71</v>
      </c>
      <c r="C23" s="7">
        <v>9720.65</v>
      </c>
      <c r="D23" s="8">
        <v>0</v>
      </c>
      <c r="E23" s="9">
        <v>0</v>
      </c>
      <c r="F23" s="8">
        <v>0</v>
      </c>
      <c r="G23" s="7">
        <v>9720.65</v>
      </c>
      <c r="H23" s="8">
        <v>751.97</v>
      </c>
      <c r="I23" s="8">
        <v>1597.03</v>
      </c>
      <c r="J23" s="8">
        <v>0</v>
      </c>
      <c r="K23" s="8">
        <v>0</v>
      </c>
      <c r="L23" s="9">
        <v>2864.43</v>
      </c>
      <c r="M23" s="9">
        <f>G23-L23</f>
        <v>6856.2199999999993</v>
      </c>
    </row>
    <row r="24" spans="1:13" s="10" customFormat="1" x14ac:dyDescent="0.25">
      <c r="A24" s="6" t="s">
        <v>5</v>
      </c>
      <c r="B24" s="6" t="s">
        <v>4</v>
      </c>
      <c r="C24" s="7">
        <v>6866.18</v>
      </c>
      <c r="D24" s="8">
        <v>0</v>
      </c>
      <c r="E24" s="9">
        <v>0</v>
      </c>
      <c r="F24" s="8">
        <v>0</v>
      </c>
      <c r="G24" s="7">
        <v>7343.41</v>
      </c>
      <c r="H24" s="8">
        <v>751.97</v>
      </c>
      <c r="I24" s="8">
        <v>812.05</v>
      </c>
      <c r="J24" s="8">
        <v>0</v>
      </c>
      <c r="K24" s="8">
        <v>0</v>
      </c>
      <c r="L24" s="9">
        <v>2044.75</v>
      </c>
      <c r="M24" s="9">
        <f t="shared" si="0"/>
        <v>5298.66</v>
      </c>
    </row>
    <row r="25" spans="1:13" s="10" customFormat="1" x14ac:dyDescent="0.25">
      <c r="A25" s="6" t="s">
        <v>40</v>
      </c>
      <c r="B25" s="6" t="s">
        <v>7</v>
      </c>
      <c r="C25" s="7">
        <v>4021.82</v>
      </c>
      <c r="D25" s="8">
        <v>0</v>
      </c>
      <c r="E25" s="9">
        <v>0</v>
      </c>
      <c r="F25" s="8">
        <v>0</v>
      </c>
      <c r="G25" s="7">
        <v>4021.82</v>
      </c>
      <c r="H25" s="8">
        <v>414.33</v>
      </c>
      <c r="I25" s="8">
        <v>186.32</v>
      </c>
      <c r="J25" s="8">
        <v>0</v>
      </c>
      <c r="K25" s="8">
        <v>0</v>
      </c>
      <c r="L25" s="9">
        <v>650.86</v>
      </c>
      <c r="M25" s="9">
        <f t="shared" si="0"/>
        <v>3370.96</v>
      </c>
    </row>
    <row r="26" spans="1:13" s="10" customFormat="1" x14ac:dyDescent="0.25">
      <c r="A26" s="6" t="s">
        <v>89</v>
      </c>
      <c r="B26" s="6" t="s">
        <v>73</v>
      </c>
      <c r="C26" s="7">
        <v>2929.59</v>
      </c>
      <c r="D26" s="8">
        <v>0</v>
      </c>
      <c r="E26" s="9">
        <v>0</v>
      </c>
      <c r="F26" s="8">
        <v>0</v>
      </c>
      <c r="G26" s="7">
        <v>2929.59</v>
      </c>
      <c r="H26" s="8">
        <v>268.94</v>
      </c>
      <c r="I26" s="8">
        <v>56.75</v>
      </c>
      <c r="J26" s="8">
        <v>0</v>
      </c>
      <c r="K26" s="8">
        <v>0</v>
      </c>
      <c r="L26" s="9">
        <v>810.99</v>
      </c>
      <c r="M26" s="9">
        <f t="shared" si="0"/>
        <v>2118.6000000000004</v>
      </c>
    </row>
    <row r="27" spans="1:13" s="10" customFormat="1" x14ac:dyDescent="0.25">
      <c r="A27" s="6" t="s">
        <v>28</v>
      </c>
      <c r="B27" s="6" t="s">
        <v>8</v>
      </c>
      <c r="C27" s="7">
        <v>2992.96</v>
      </c>
      <c r="D27" s="8">
        <v>618.16</v>
      </c>
      <c r="E27" s="9">
        <v>0</v>
      </c>
      <c r="F27" s="8">
        <v>0</v>
      </c>
      <c r="G27" s="7">
        <v>3470.36</v>
      </c>
      <c r="H27" s="8">
        <f>123.01+214.11</f>
        <v>337.12</v>
      </c>
      <c r="I27" s="8">
        <v>26.59</v>
      </c>
      <c r="J27" s="8">
        <v>0</v>
      </c>
      <c r="K27" s="8">
        <v>2231.96</v>
      </c>
      <c r="L27" s="9">
        <v>2655.11</v>
      </c>
      <c r="M27" s="9">
        <f t="shared" si="0"/>
        <v>815.25</v>
      </c>
    </row>
    <row r="28" spans="1:13" s="10" customFormat="1" x14ac:dyDescent="0.25">
      <c r="A28" s="6" t="s">
        <v>6</v>
      </c>
      <c r="B28" s="6" t="s">
        <v>4</v>
      </c>
      <c r="C28" s="7">
        <v>6535.47</v>
      </c>
      <c r="D28" s="8">
        <v>0</v>
      </c>
      <c r="E28" s="9">
        <v>0</v>
      </c>
      <c r="F28" s="8">
        <v>0</v>
      </c>
      <c r="G28" s="7">
        <v>6535.47</v>
      </c>
      <c r="H28" s="8">
        <v>751.97</v>
      </c>
      <c r="I28" s="8">
        <v>721.1</v>
      </c>
      <c r="J28" s="8">
        <v>0</v>
      </c>
      <c r="K28" s="8">
        <v>0</v>
      </c>
      <c r="L28" s="9">
        <v>1614.36</v>
      </c>
      <c r="M28" s="9">
        <f t="shared" si="0"/>
        <v>4921.1100000000006</v>
      </c>
    </row>
    <row r="29" spans="1:13" s="10" customFormat="1" x14ac:dyDescent="0.25">
      <c r="A29" s="6" t="s">
        <v>79</v>
      </c>
      <c r="B29" s="6" t="s">
        <v>73</v>
      </c>
      <c r="C29" s="7">
        <v>2722.92</v>
      </c>
      <c r="D29" s="8">
        <v>285.91000000000003</v>
      </c>
      <c r="E29" s="9">
        <v>0</v>
      </c>
      <c r="F29" s="8">
        <v>0</v>
      </c>
      <c r="G29" s="7">
        <v>3194.36</v>
      </c>
      <c r="H29" s="8">
        <f>207.69+93.02</f>
        <v>300.70999999999998</v>
      </c>
      <c r="I29" s="8">
        <v>0</v>
      </c>
      <c r="J29" s="8">
        <v>0</v>
      </c>
      <c r="K29" s="8">
        <v>1050.6300000000001</v>
      </c>
      <c r="L29" s="9">
        <v>1452.28</v>
      </c>
      <c r="M29" s="9">
        <f t="shared" si="0"/>
        <v>1742.0800000000002</v>
      </c>
    </row>
    <row r="30" spans="1:13" s="10" customFormat="1" x14ac:dyDescent="0.25">
      <c r="A30" s="6" t="s">
        <v>85</v>
      </c>
      <c r="B30" s="6" t="s">
        <v>73</v>
      </c>
      <c r="C30" s="7">
        <v>2929.59</v>
      </c>
      <c r="D30" s="8">
        <v>0</v>
      </c>
      <c r="E30" s="9">
        <v>626</v>
      </c>
      <c r="F30" s="8">
        <v>0</v>
      </c>
      <c r="G30" s="7">
        <v>3555.59</v>
      </c>
      <c r="H30" s="8">
        <v>268.94</v>
      </c>
      <c r="I30" s="8">
        <v>56.75</v>
      </c>
      <c r="J30" s="8">
        <v>0</v>
      </c>
      <c r="K30" s="8">
        <v>0</v>
      </c>
      <c r="L30" s="9">
        <v>421.17</v>
      </c>
      <c r="M30" s="9">
        <f t="shared" si="0"/>
        <v>3134.42</v>
      </c>
    </row>
    <row r="31" spans="1:13" s="10" customFormat="1" x14ac:dyDescent="0.25">
      <c r="A31" s="6" t="s">
        <v>2</v>
      </c>
      <c r="B31" s="6" t="s">
        <v>69</v>
      </c>
      <c r="C31" s="7">
        <v>17163.54</v>
      </c>
      <c r="D31" s="8">
        <v>0</v>
      </c>
      <c r="E31" s="9">
        <v>0</v>
      </c>
      <c r="F31" s="8">
        <v>0</v>
      </c>
      <c r="G31" s="7">
        <v>17163.54</v>
      </c>
      <c r="H31" s="8">
        <v>751.97</v>
      </c>
      <c r="I31" s="8">
        <v>3591.68</v>
      </c>
      <c r="J31" s="8">
        <v>0</v>
      </c>
      <c r="K31" s="8">
        <v>0</v>
      </c>
      <c r="L31" s="9">
        <v>4681.07</v>
      </c>
      <c r="M31" s="9">
        <f t="shared" si="0"/>
        <v>12482.470000000001</v>
      </c>
    </row>
    <row r="32" spans="1:13" s="10" customFormat="1" x14ac:dyDescent="0.25">
      <c r="A32" s="6" t="s">
        <v>98</v>
      </c>
      <c r="B32" s="6" t="s">
        <v>92</v>
      </c>
      <c r="C32" s="7">
        <v>10167.799999999999</v>
      </c>
      <c r="D32" s="8">
        <v>0</v>
      </c>
      <c r="E32" s="9">
        <v>0</v>
      </c>
      <c r="F32" s="8">
        <v>0</v>
      </c>
      <c r="G32" s="7">
        <v>10167.799999999999</v>
      </c>
      <c r="H32" s="8">
        <v>751.97</v>
      </c>
      <c r="I32" s="8">
        <v>1719.99</v>
      </c>
      <c r="J32" s="8">
        <v>0</v>
      </c>
      <c r="K32" s="8">
        <v>0</v>
      </c>
      <c r="L32" s="9">
        <v>2573.23</v>
      </c>
      <c r="M32" s="9">
        <f t="shared" si="0"/>
        <v>7594.57</v>
      </c>
    </row>
    <row r="33" spans="1:13" s="10" customFormat="1" x14ac:dyDescent="0.25">
      <c r="A33" s="6" t="s">
        <v>74</v>
      </c>
      <c r="B33" s="6" t="s">
        <v>73</v>
      </c>
      <c r="C33" s="7">
        <v>2929.59</v>
      </c>
      <c r="D33" s="8">
        <v>0</v>
      </c>
      <c r="E33" s="9">
        <v>0</v>
      </c>
      <c r="F33" s="8">
        <v>0</v>
      </c>
      <c r="G33" s="7">
        <v>2929.59</v>
      </c>
      <c r="H33" s="8">
        <v>268.94</v>
      </c>
      <c r="I33" s="8">
        <v>56.75</v>
      </c>
      <c r="J33" s="8">
        <v>0</v>
      </c>
      <c r="K33" s="8">
        <v>0</v>
      </c>
      <c r="L33" s="9">
        <v>339.86</v>
      </c>
      <c r="M33" s="9">
        <f t="shared" si="0"/>
        <v>2589.73</v>
      </c>
    </row>
    <row r="34" spans="1:13" s="10" customFormat="1" x14ac:dyDescent="0.25">
      <c r="A34" s="6" t="s">
        <v>91</v>
      </c>
      <c r="B34" s="6" t="s">
        <v>92</v>
      </c>
      <c r="C34" s="7">
        <v>9691.0300000000007</v>
      </c>
      <c r="D34" s="8">
        <v>0</v>
      </c>
      <c r="E34" s="9">
        <v>0</v>
      </c>
      <c r="F34" s="8">
        <v>0</v>
      </c>
      <c r="G34" s="7">
        <v>5168.5600000000004</v>
      </c>
      <c r="H34" s="8">
        <v>574.87</v>
      </c>
      <c r="I34" s="8">
        <v>397.45</v>
      </c>
      <c r="J34" s="8">
        <v>0</v>
      </c>
      <c r="K34" s="8">
        <v>0</v>
      </c>
      <c r="L34" s="9">
        <v>1020.36</v>
      </c>
      <c r="M34" s="9">
        <f t="shared" si="0"/>
        <v>4148.2000000000007</v>
      </c>
    </row>
    <row r="35" spans="1:13" s="10" customFormat="1" x14ac:dyDescent="0.25">
      <c r="A35" s="6" t="s">
        <v>104</v>
      </c>
      <c r="B35" s="6" t="s">
        <v>73</v>
      </c>
      <c r="C35" s="7">
        <v>2916.76</v>
      </c>
      <c r="D35" s="8">
        <v>0</v>
      </c>
      <c r="E35" s="9">
        <v>0</v>
      </c>
      <c r="F35" s="8">
        <v>0</v>
      </c>
      <c r="G35" s="7">
        <v>2916.76</v>
      </c>
      <c r="H35" s="8">
        <v>267.39999999999998</v>
      </c>
      <c r="I35" s="8">
        <v>55.9</v>
      </c>
      <c r="J35" s="8">
        <v>0</v>
      </c>
      <c r="K35" s="8">
        <v>0</v>
      </c>
      <c r="L35" s="9">
        <v>334.35</v>
      </c>
      <c r="M35" s="9">
        <f t="shared" si="0"/>
        <v>2582.4100000000003</v>
      </c>
    </row>
    <row r="36" spans="1:13" s="10" customFormat="1" x14ac:dyDescent="0.25">
      <c r="A36" s="6" t="s">
        <v>95</v>
      </c>
      <c r="B36" s="6" t="s">
        <v>92</v>
      </c>
      <c r="C36" s="7">
        <v>9691.0300000000007</v>
      </c>
      <c r="D36" s="8">
        <v>0</v>
      </c>
      <c r="E36" s="9">
        <v>0</v>
      </c>
      <c r="F36" s="8">
        <v>0</v>
      </c>
      <c r="G36" s="7">
        <v>9691.0300000000007</v>
      </c>
      <c r="H36" s="8">
        <v>751.97</v>
      </c>
      <c r="I36" s="8">
        <v>1588.88</v>
      </c>
      <c r="J36" s="8">
        <v>0</v>
      </c>
      <c r="K36" s="8">
        <v>0</v>
      </c>
      <c r="L36" s="9">
        <v>2391.06</v>
      </c>
      <c r="M36" s="9">
        <f t="shared" si="0"/>
        <v>7299.9700000000012</v>
      </c>
    </row>
    <row r="37" spans="1:13" s="10" customFormat="1" x14ac:dyDescent="0.25">
      <c r="A37" s="6" t="s">
        <v>22</v>
      </c>
      <c r="B37" s="6" t="s">
        <v>8</v>
      </c>
      <c r="C37" s="7">
        <v>2992.96</v>
      </c>
      <c r="D37" s="8">
        <v>0</v>
      </c>
      <c r="E37" s="9">
        <v>0</v>
      </c>
      <c r="F37" s="8">
        <v>0</v>
      </c>
      <c r="G37" s="7">
        <v>2992.96</v>
      </c>
      <c r="H37" s="8">
        <v>276.54000000000002</v>
      </c>
      <c r="I37" s="8">
        <v>60.93</v>
      </c>
      <c r="J37" s="8">
        <v>0</v>
      </c>
      <c r="K37" s="8">
        <v>0</v>
      </c>
      <c r="L37" s="9">
        <v>1130.3599999999999</v>
      </c>
      <c r="M37" s="9">
        <f t="shared" ref="M37:M69" si="1">G37-L37</f>
        <v>1862.6000000000001</v>
      </c>
    </row>
    <row r="38" spans="1:13" s="10" customFormat="1" x14ac:dyDescent="0.25">
      <c r="A38" s="6" t="s">
        <v>86</v>
      </c>
      <c r="B38" s="6" t="s">
        <v>73</v>
      </c>
      <c r="C38" s="7">
        <v>2929.59</v>
      </c>
      <c r="D38" s="8">
        <v>0</v>
      </c>
      <c r="E38" s="9">
        <v>5589.77</v>
      </c>
      <c r="F38" s="8">
        <v>0</v>
      </c>
      <c r="G38" s="7">
        <v>8519.36</v>
      </c>
      <c r="H38" s="8">
        <v>751.97</v>
      </c>
      <c r="I38" s="8">
        <v>1266.67</v>
      </c>
      <c r="J38" s="8">
        <v>0</v>
      </c>
      <c r="K38" s="8">
        <v>0</v>
      </c>
      <c r="L38" s="9">
        <v>2091.19</v>
      </c>
      <c r="M38" s="9">
        <f t="shared" si="1"/>
        <v>6428.17</v>
      </c>
    </row>
    <row r="39" spans="1:13" s="10" customFormat="1" x14ac:dyDescent="0.25">
      <c r="A39" s="6" t="s">
        <v>43</v>
      </c>
      <c r="B39" s="6" t="s">
        <v>8</v>
      </c>
      <c r="C39" s="7">
        <v>2848.79</v>
      </c>
      <c r="D39" s="8">
        <v>0</v>
      </c>
      <c r="E39" s="9">
        <v>0</v>
      </c>
      <c r="F39" s="8">
        <v>0</v>
      </c>
      <c r="G39" s="7">
        <v>2848.79</v>
      </c>
      <c r="H39" s="8">
        <v>259.24</v>
      </c>
      <c r="I39" s="8">
        <v>51.42</v>
      </c>
      <c r="J39" s="8">
        <v>0</v>
      </c>
      <c r="K39" s="8">
        <v>0</v>
      </c>
      <c r="L39" s="9">
        <v>406.14</v>
      </c>
      <c r="M39" s="9">
        <f t="shared" si="1"/>
        <v>2442.65</v>
      </c>
    </row>
    <row r="40" spans="1:13" s="10" customFormat="1" x14ac:dyDescent="0.25">
      <c r="A40" s="6" t="s">
        <v>66</v>
      </c>
      <c r="B40" s="6" t="s">
        <v>67</v>
      </c>
      <c r="C40" s="7">
        <v>13488.99</v>
      </c>
      <c r="D40" s="8">
        <v>0</v>
      </c>
      <c r="E40" s="9">
        <v>0</v>
      </c>
      <c r="F40" s="8">
        <v>0</v>
      </c>
      <c r="G40" s="7">
        <v>13488.99</v>
      </c>
      <c r="H40" s="8">
        <v>751.97</v>
      </c>
      <c r="I40" s="8">
        <v>2633.32</v>
      </c>
      <c r="J40" s="8">
        <v>0</v>
      </c>
      <c r="K40" s="8">
        <v>0</v>
      </c>
      <c r="L40" s="9">
        <v>3490.6</v>
      </c>
      <c r="M40" s="9">
        <f t="shared" si="1"/>
        <v>9998.39</v>
      </c>
    </row>
    <row r="41" spans="1:13" s="10" customFormat="1" x14ac:dyDescent="0.25">
      <c r="A41" s="6" t="s">
        <v>41</v>
      </c>
      <c r="B41" s="6" t="s">
        <v>8</v>
      </c>
      <c r="C41" s="7">
        <v>2848.79</v>
      </c>
      <c r="D41" s="8">
        <v>0</v>
      </c>
      <c r="E41" s="9">
        <v>0</v>
      </c>
      <c r="F41" s="8">
        <v>0</v>
      </c>
      <c r="G41" s="7">
        <v>3326.02</v>
      </c>
      <c r="H41" s="8">
        <v>259.24</v>
      </c>
      <c r="I41" s="8">
        <v>51.42</v>
      </c>
      <c r="J41" s="8">
        <v>0</v>
      </c>
      <c r="K41" s="8">
        <v>0</v>
      </c>
      <c r="L41" s="9">
        <v>792.98</v>
      </c>
      <c r="M41" s="9">
        <f>G41-L41</f>
        <v>2533.04</v>
      </c>
    </row>
    <row r="42" spans="1:13" s="10" customFormat="1" x14ac:dyDescent="0.25">
      <c r="A42" s="6" t="s">
        <v>88</v>
      </c>
      <c r="B42" s="6" t="s">
        <v>51</v>
      </c>
      <c r="C42" s="7">
        <v>8519.36</v>
      </c>
      <c r="D42" s="8">
        <v>0</v>
      </c>
      <c r="E42" s="9">
        <v>0</v>
      </c>
      <c r="F42" s="8">
        <v>0</v>
      </c>
      <c r="G42" s="7">
        <v>8519.36</v>
      </c>
      <c r="H42" s="8">
        <v>751.97</v>
      </c>
      <c r="I42" s="8">
        <v>1266.67</v>
      </c>
      <c r="J42" s="8">
        <v>0</v>
      </c>
      <c r="K42" s="8">
        <v>0</v>
      </c>
      <c r="L42" s="9">
        <v>2076.44</v>
      </c>
      <c r="M42" s="9">
        <f t="shared" si="1"/>
        <v>6442.92</v>
      </c>
    </row>
    <row r="43" spans="1:13" s="10" customFormat="1" x14ac:dyDescent="0.25">
      <c r="A43" s="6" t="s">
        <v>17</v>
      </c>
      <c r="B43" s="6" t="s">
        <v>8</v>
      </c>
      <c r="C43" s="7">
        <v>2992.96</v>
      </c>
      <c r="D43" s="8">
        <v>0</v>
      </c>
      <c r="E43" s="9">
        <v>0</v>
      </c>
      <c r="F43" s="8">
        <v>0</v>
      </c>
      <c r="G43" s="7">
        <v>2992.96</v>
      </c>
      <c r="H43" s="8">
        <v>276.54000000000002</v>
      </c>
      <c r="I43" s="8">
        <v>60.93</v>
      </c>
      <c r="J43" s="8">
        <v>0</v>
      </c>
      <c r="K43" s="8">
        <v>0</v>
      </c>
      <c r="L43" s="9">
        <v>580.79999999999995</v>
      </c>
      <c r="M43" s="9">
        <f t="shared" si="1"/>
        <v>2412.16</v>
      </c>
    </row>
    <row r="44" spans="1:13" s="10" customFormat="1" x14ac:dyDescent="0.25">
      <c r="A44" s="6" t="s">
        <v>46</v>
      </c>
      <c r="B44" s="6" t="s">
        <v>8</v>
      </c>
      <c r="C44" s="7">
        <v>2848.79</v>
      </c>
      <c r="D44" s="8">
        <v>0</v>
      </c>
      <c r="E44" s="9">
        <v>0</v>
      </c>
      <c r="F44" s="8">
        <v>0</v>
      </c>
      <c r="G44" s="7">
        <v>2848.79</v>
      </c>
      <c r="H44" s="8">
        <v>259.24</v>
      </c>
      <c r="I44" s="8">
        <v>51.42</v>
      </c>
      <c r="J44" s="8">
        <v>0</v>
      </c>
      <c r="K44" s="8">
        <v>0</v>
      </c>
      <c r="L44" s="9">
        <v>508.6</v>
      </c>
      <c r="M44" s="9">
        <f t="shared" si="1"/>
        <v>2340.19</v>
      </c>
    </row>
    <row r="45" spans="1:13" s="10" customFormat="1" x14ac:dyDescent="0.25">
      <c r="A45" s="6" t="s">
        <v>102</v>
      </c>
      <c r="B45" s="6" t="s">
        <v>73</v>
      </c>
      <c r="C45" s="7">
        <v>2916.76</v>
      </c>
      <c r="D45" s="8">
        <v>0</v>
      </c>
      <c r="E45" s="9">
        <v>0</v>
      </c>
      <c r="F45" s="8">
        <v>0</v>
      </c>
      <c r="G45" s="7">
        <v>2916.76</v>
      </c>
      <c r="H45" s="8">
        <v>267.39999999999998</v>
      </c>
      <c r="I45" s="8">
        <v>55.9</v>
      </c>
      <c r="J45" s="8">
        <v>0</v>
      </c>
      <c r="K45" s="8">
        <v>0</v>
      </c>
      <c r="L45" s="9">
        <v>525.75</v>
      </c>
      <c r="M45" s="9">
        <f t="shared" si="1"/>
        <v>2391.0100000000002</v>
      </c>
    </row>
    <row r="46" spans="1:13" s="10" customFormat="1" x14ac:dyDescent="0.25">
      <c r="A46" s="6" t="s">
        <v>78</v>
      </c>
      <c r="B46" s="6" t="s">
        <v>39</v>
      </c>
      <c r="C46" s="7">
        <v>8519.36</v>
      </c>
      <c r="D46" s="8">
        <v>0</v>
      </c>
      <c r="E46" s="9">
        <v>0</v>
      </c>
      <c r="F46" s="8">
        <v>0</v>
      </c>
      <c r="G46" s="7">
        <v>8519.36</v>
      </c>
      <c r="H46" s="8">
        <v>751.97</v>
      </c>
      <c r="I46" s="8">
        <v>1266.67</v>
      </c>
      <c r="J46" s="8">
        <v>0</v>
      </c>
      <c r="K46" s="8">
        <v>0</v>
      </c>
      <c r="L46" s="9">
        <v>4039.92</v>
      </c>
      <c r="M46" s="9">
        <f>G46-L46</f>
        <v>4479.4400000000005</v>
      </c>
    </row>
    <row r="47" spans="1:13" s="10" customFormat="1" x14ac:dyDescent="0.25">
      <c r="A47" s="6" t="s">
        <v>97</v>
      </c>
      <c r="B47" s="6" t="s">
        <v>73</v>
      </c>
      <c r="C47" s="7">
        <v>2916.76</v>
      </c>
      <c r="D47" s="8">
        <v>0</v>
      </c>
      <c r="E47" s="9">
        <v>0</v>
      </c>
      <c r="F47" s="8">
        <v>0</v>
      </c>
      <c r="G47" s="7">
        <v>2916.76</v>
      </c>
      <c r="H47" s="8">
        <v>267.39999999999998</v>
      </c>
      <c r="I47" s="8">
        <v>55.9</v>
      </c>
      <c r="J47" s="8">
        <v>0</v>
      </c>
      <c r="K47" s="8">
        <v>0</v>
      </c>
      <c r="L47" s="9">
        <v>398.63</v>
      </c>
      <c r="M47" s="9">
        <f t="shared" si="1"/>
        <v>2518.13</v>
      </c>
    </row>
    <row r="48" spans="1:13" s="10" customFormat="1" x14ac:dyDescent="0.25">
      <c r="A48" s="6" t="s">
        <v>19</v>
      </c>
      <c r="B48" s="6" t="s">
        <v>99</v>
      </c>
      <c r="C48" s="7">
        <v>10834.45</v>
      </c>
      <c r="D48" s="8">
        <v>0</v>
      </c>
      <c r="E48" s="9">
        <v>2654.54</v>
      </c>
      <c r="F48" s="8">
        <v>0</v>
      </c>
      <c r="G48" s="7">
        <v>13488.99</v>
      </c>
      <c r="H48" s="8">
        <v>751.97</v>
      </c>
      <c r="I48" s="8">
        <v>2529.0500000000002</v>
      </c>
      <c r="J48" s="8">
        <v>0</v>
      </c>
      <c r="K48" s="8">
        <v>0</v>
      </c>
      <c r="L48" s="9">
        <v>6340.94</v>
      </c>
      <c r="M48" s="9">
        <f t="shared" si="1"/>
        <v>7148.05</v>
      </c>
    </row>
    <row r="49" spans="1:13" s="10" customFormat="1" x14ac:dyDescent="0.25">
      <c r="A49" s="6" t="s">
        <v>76</v>
      </c>
      <c r="B49" s="6" t="s">
        <v>73</v>
      </c>
      <c r="C49" s="7">
        <v>2929.59</v>
      </c>
      <c r="D49" s="8">
        <v>0</v>
      </c>
      <c r="E49" s="9">
        <v>0</v>
      </c>
      <c r="F49" s="8">
        <v>0</v>
      </c>
      <c r="G49" s="7">
        <v>2929.59</v>
      </c>
      <c r="H49" s="8">
        <v>268.94</v>
      </c>
      <c r="I49" s="8">
        <v>56.75</v>
      </c>
      <c r="J49" s="8">
        <v>0</v>
      </c>
      <c r="K49" s="8">
        <v>0</v>
      </c>
      <c r="L49" s="9">
        <v>494.6</v>
      </c>
      <c r="M49" s="9">
        <f t="shared" si="1"/>
        <v>2434.9900000000002</v>
      </c>
    </row>
    <row r="50" spans="1:13" s="10" customFormat="1" ht="15.75" customHeight="1" x14ac:dyDescent="0.25">
      <c r="A50" s="6" t="s">
        <v>21</v>
      </c>
      <c r="B50" s="6" t="s">
        <v>10</v>
      </c>
      <c r="C50" s="7">
        <v>10834.45</v>
      </c>
      <c r="D50" s="8">
        <v>354.67</v>
      </c>
      <c r="E50" s="9">
        <v>2389.09</v>
      </c>
      <c r="F50" s="8">
        <v>0</v>
      </c>
      <c r="G50" s="7">
        <v>13558.77</v>
      </c>
      <c r="H50" s="8">
        <f>597.97+154</f>
        <v>751.97</v>
      </c>
      <c r="I50" s="8">
        <v>2304.73</v>
      </c>
      <c r="J50" s="8">
        <v>0</v>
      </c>
      <c r="K50" s="8">
        <v>1264.67</v>
      </c>
      <c r="L50" s="9">
        <v>4908.18</v>
      </c>
      <c r="M50" s="9">
        <f t="shared" si="1"/>
        <v>8650.59</v>
      </c>
    </row>
    <row r="51" spans="1:13" s="10" customFormat="1" x14ac:dyDescent="0.25">
      <c r="A51" s="6" t="s">
        <v>26</v>
      </c>
      <c r="B51" s="6" t="s">
        <v>8</v>
      </c>
      <c r="C51" s="7">
        <v>2992.96</v>
      </c>
      <c r="D51" s="8">
        <v>156.47</v>
      </c>
      <c r="E51" s="9">
        <v>626</v>
      </c>
      <c r="F51" s="8">
        <v>0</v>
      </c>
      <c r="G51" s="7">
        <v>3746.08</v>
      </c>
      <c r="H51" s="8">
        <f>244.86+46.94</f>
        <v>291.8</v>
      </c>
      <c r="I51" s="8">
        <v>25.9</v>
      </c>
      <c r="J51" s="8">
        <v>0</v>
      </c>
      <c r="K51" s="8">
        <v>578.96</v>
      </c>
      <c r="L51" s="9">
        <v>1025.8699999999999</v>
      </c>
      <c r="M51" s="9">
        <f t="shared" si="1"/>
        <v>2720.21</v>
      </c>
    </row>
    <row r="52" spans="1:13" s="10" customFormat="1" x14ac:dyDescent="0.25">
      <c r="A52" s="6" t="s">
        <v>103</v>
      </c>
      <c r="B52" s="6" t="s">
        <v>99</v>
      </c>
      <c r="C52" s="7">
        <v>9109.81</v>
      </c>
      <c r="D52" s="8">
        <v>0</v>
      </c>
      <c r="E52" s="9">
        <v>0</v>
      </c>
      <c r="F52" s="8">
        <v>0</v>
      </c>
      <c r="G52" s="7">
        <v>9109.81</v>
      </c>
      <c r="H52" s="8">
        <v>751.97</v>
      </c>
      <c r="I52" s="8">
        <v>1429.05</v>
      </c>
      <c r="J52" s="8">
        <v>0</v>
      </c>
      <c r="K52" s="8">
        <v>0</v>
      </c>
      <c r="L52" s="9">
        <v>2271.1999999999998</v>
      </c>
      <c r="M52" s="9">
        <f t="shared" si="1"/>
        <v>6838.61</v>
      </c>
    </row>
    <row r="53" spans="1:13" s="10" customFormat="1" x14ac:dyDescent="0.25">
      <c r="A53" s="6" t="s">
        <v>83</v>
      </c>
      <c r="B53" s="6" t="s">
        <v>84</v>
      </c>
      <c r="C53" s="7">
        <v>10578.76</v>
      </c>
      <c r="D53" s="8">
        <v>0</v>
      </c>
      <c r="E53" s="9">
        <v>0</v>
      </c>
      <c r="F53" s="8">
        <v>0</v>
      </c>
      <c r="G53" s="7">
        <v>13077.68</v>
      </c>
      <c r="H53" s="8">
        <v>751.97</v>
      </c>
      <c r="I53" s="8">
        <v>2520.21</v>
      </c>
      <c r="J53" s="8">
        <v>0</v>
      </c>
      <c r="K53" s="8">
        <v>0</v>
      </c>
      <c r="L53" s="9">
        <v>3673.53</v>
      </c>
      <c r="M53" s="9">
        <f t="shared" si="1"/>
        <v>9404.15</v>
      </c>
    </row>
    <row r="54" spans="1:13" s="10" customFormat="1" x14ac:dyDescent="0.25">
      <c r="A54" s="6" t="s">
        <v>82</v>
      </c>
      <c r="B54" s="6" t="s">
        <v>73</v>
      </c>
      <c r="C54" s="7">
        <v>2929.59</v>
      </c>
      <c r="D54" s="8">
        <v>0</v>
      </c>
      <c r="E54" s="9">
        <v>1438.53</v>
      </c>
      <c r="F54" s="8">
        <v>0</v>
      </c>
      <c r="G54" s="7">
        <v>4368.12</v>
      </c>
      <c r="H54" s="8">
        <v>268.94</v>
      </c>
      <c r="I54" s="8">
        <v>56.75</v>
      </c>
      <c r="J54" s="8">
        <v>0</v>
      </c>
      <c r="K54" s="8">
        <v>0</v>
      </c>
      <c r="L54" s="9">
        <v>379.44</v>
      </c>
      <c r="M54" s="9">
        <f t="shared" si="1"/>
        <v>3988.68</v>
      </c>
    </row>
    <row r="55" spans="1:13" s="10" customFormat="1" x14ac:dyDescent="0.25">
      <c r="A55" s="6" t="s">
        <v>37</v>
      </c>
      <c r="B55" s="6" t="s">
        <v>38</v>
      </c>
      <c r="C55" s="7">
        <v>6535.47</v>
      </c>
      <c r="D55" s="8">
        <v>0</v>
      </c>
      <c r="E55" s="9">
        <v>1983.9</v>
      </c>
      <c r="F55" s="8">
        <v>0</v>
      </c>
      <c r="G55" s="7">
        <v>8519.3700000000008</v>
      </c>
      <c r="H55" s="8">
        <v>751.97</v>
      </c>
      <c r="I55" s="8">
        <v>1214.54</v>
      </c>
      <c r="J55" s="8">
        <v>0</v>
      </c>
      <c r="K55" s="8">
        <v>0</v>
      </c>
      <c r="L55" s="9">
        <v>3165</v>
      </c>
      <c r="M55" s="9">
        <f>G55-L55</f>
        <v>5354.3700000000008</v>
      </c>
    </row>
    <row r="56" spans="1:13" s="10" customFormat="1" x14ac:dyDescent="0.25">
      <c r="A56" s="6" t="s">
        <v>32</v>
      </c>
      <c r="B56" s="6" t="s">
        <v>100</v>
      </c>
      <c r="C56" s="7">
        <v>10415.77</v>
      </c>
      <c r="D56" s="8">
        <v>0</v>
      </c>
      <c r="E56" s="9">
        <v>0</v>
      </c>
      <c r="F56" s="8">
        <v>0</v>
      </c>
      <c r="G56" s="7">
        <v>10488.04</v>
      </c>
      <c r="H56" s="8">
        <v>751.97</v>
      </c>
      <c r="I56" s="8">
        <v>1788.19</v>
      </c>
      <c r="J56" s="8">
        <v>0</v>
      </c>
      <c r="K56" s="8">
        <v>0</v>
      </c>
      <c r="L56" s="9">
        <v>2603.0500000000002</v>
      </c>
      <c r="M56" s="9">
        <f>G56-L56</f>
        <v>7884.9900000000007</v>
      </c>
    </row>
    <row r="57" spans="1:13" s="10" customFormat="1" x14ac:dyDescent="0.25">
      <c r="A57" s="6" t="s">
        <v>11</v>
      </c>
      <c r="B57" s="6" t="s">
        <v>10</v>
      </c>
      <c r="C57" s="7">
        <v>10834.45</v>
      </c>
      <c r="D57" s="8">
        <v>0</v>
      </c>
      <c r="E57" s="9">
        <v>0</v>
      </c>
      <c r="F57" s="8">
        <v>0</v>
      </c>
      <c r="G57" s="7">
        <v>10834.45</v>
      </c>
      <c r="H57" s="8">
        <v>751.97</v>
      </c>
      <c r="I57" s="8">
        <v>1903.32</v>
      </c>
      <c r="J57" s="8">
        <v>0</v>
      </c>
      <c r="K57" s="8">
        <v>0</v>
      </c>
      <c r="L57" s="9">
        <v>2791.74</v>
      </c>
      <c r="M57" s="9">
        <f t="shared" si="1"/>
        <v>8042.7100000000009</v>
      </c>
    </row>
    <row r="58" spans="1:13" s="10" customFormat="1" x14ac:dyDescent="0.25">
      <c r="A58" s="6" t="s">
        <v>58</v>
      </c>
      <c r="B58" s="6" t="s">
        <v>8</v>
      </c>
      <c r="C58" s="7">
        <v>2685.26</v>
      </c>
      <c r="D58" s="8">
        <v>0</v>
      </c>
      <c r="E58" s="9">
        <v>0</v>
      </c>
      <c r="F58" s="8">
        <v>0</v>
      </c>
      <c r="G58" s="7">
        <v>2685.26</v>
      </c>
      <c r="H58" s="8">
        <v>239.62</v>
      </c>
      <c r="I58" s="8">
        <v>40.619999999999997</v>
      </c>
      <c r="J58" s="8">
        <v>0</v>
      </c>
      <c r="K58" s="8">
        <v>0</v>
      </c>
      <c r="L58" s="9">
        <v>445.67</v>
      </c>
      <c r="M58" s="9">
        <f t="shared" si="1"/>
        <v>2239.59</v>
      </c>
    </row>
    <row r="59" spans="1:13" s="10" customFormat="1" x14ac:dyDescent="0.25">
      <c r="A59" s="6" t="s">
        <v>31</v>
      </c>
      <c r="B59" s="6" t="s">
        <v>8</v>
      </c>
      <c r="C59" s="7">
        <v>2961.08</v>
      </c>
      <c r="D59" s="8">
        <v>687.65</v>
      </c>
      <c r="E59" s="9">
        <v>686.85</v>
      </c>
      <c r="F59" s="8">
        <v>0</v>
      </c>
      <c r="G59" s="7">
        <v>6064.89</v>
      </c>
      <c r="H59" s="8">
        <f>196.17+247.46</f>
        <v>443.63</v>
      </c>
      <c r="I59" s="8">
        <v>44.94</v>
      </c>
      <c r="J59" s="8">
        <v>0</v>
      </c>
      <c r="K59" s="8">
        <v>4291.95</v>
      </c>
      <c r="L59" s="9">
        <v>4850.16</v>
      </c>
      <c r="M59" s="9">
        <f t="shared" si="1"/>
        <v>1214.7300000000005</v>
      </c>
    </row>
    <row r="60" spans="1:13" s="10" customFormat="1" x14ac:dyDescent="0.25">
      <c r="A60" s="6" t="s">
        <v>80</v>
      </c>
      <c r="B60" s="6" t="s">
        <v>81</v>
      </c>
      <c r="C60" s="7">
        <v>9720.65</v>
      </c>
      <c r="D60" s="8">
        <v>0</v>
      </c>
      <c r="E60" s="9">
        <v>0</v>
      </c>
      <c r="F60" s="8">
        <v>0</v>
      </c>
      <c r="G60" s="7">
        <v>9720.65</v>
      </c>
      <c r="H60" s="8">
        <v>751.97</v>
      </c>
      <c r="I60" s="8">
        <v>1597.03</v>
      </c>
      <c r="J60" s="8">
        <v>0</v>
      </c>
      <c r="K60" s="8">
        <v>0</v>
      </c>
      <c r="L60" s="9">
        <v>2414.2199999999998</v>
      </c>
      <c r="M60" s="9">
        <f t="shared" si="1"/>
        <v>7306.43</v>
      </c>
    </row>
    <row r="61" spans="1:13" s="10" customFormat="1" x14ac:dyDescent="0.25">
      <c r="A61" s="6" t="s">
        <v>68</v>
      </c>
      <c r="B61" s="6" t="s">
        <v>8</v>
      </c>
      <c r="C61" s="7">
        <v>2685.26</v>
      </c>
      <c r="D61" s="8">
        <v>0</v>
      </c>
      <c r="E61" s="9">
        <v>0</v>
      </c>
      <c r="F61" s="8">
        <v>0</v>
      </c>
      <c r="G61" s="7">
        <v>2685.26</v>
      </c>
      <c r="H61" s="8">
        <v>239.62</v>
      </c>
      <c r="I61" s="8">
        <v>40.619999999999997</v>
      </c>
      <c r="J61" s="8">
        <v>0</v>
      </c>
      <c r="K61" s="8">
        <v>0</v>
      </c>
      <c r="L61" s="9">
        <v>506.07</v>
      </c>
      <c r="M61" s="9">
        <f>G61-L61</f>
        <v>2179.19</v>
      </c>
    </row>
    <row r="62" spans="1:13" s="10" customFormat="1" x14ac:dyDescent="0.25">
      <c r="A62" s="6" t="s">
        <v>30</v>
      </c>
      <c r="B62" s="6" t="s">
        <v>8</v>
      </c>
      <c r="C62" s="7">
        <v>2992.96</v>
      </c>
      <c r="D62" s="8">
        <v>227.49</v>
      </c>
      <c r="E62" s="9">
        <v>212.8</v>
      </c>
      <c r="F62" s="8">
        <v>0</v>
      </c>
      <c r="G62" s="7">
        <v>3404.14</v>
      </c>
      <c r="H62" s="8">
        <f>259.61+68.24</f>
        <v>327.85</v>
      </c>
      <c r="I62" s="8">
        <v>24.79</v>
      </c>
      <c r="J62" s="8">
        <v>0</v>
      </c>
      <c r="K62" s="8">
        <v>841.72</v>
      </c>
      <c r="L62" s="9">
        <v>1443.03</v>
      </c>
      <c r="M62" s="9">
        <f t="shared" si="1"/>
        <v>1961.11</v>
      </c>
    </row>
    <row r="63" spans="1:13" s="10" customFormat="1" x14ac:dyDescent="0.25">
      <c r="A63" s="6" t="s">
        <v>93</v>
      </c>
      <c r="B63" s="6" t="s">
        <v>73</v>
      </c>
      <c r="C63" s="7">
        <v>2916.76</v>
      </c>
      <c r="D63" s="8">
        <v>221.59</v>
      </c>
      <c r="E63" s="9">
        <f>212.8+999.01</f>
        <v>1211.81</v>
      </c>
      <c r="F63" s="8">
        <v>0</v>
      </c>
      <c r="G63" s="7">
        <v>4316.0600000000004</v>
      </c>
      <c r="H63" s="8">
        <f>389.05+66.47</f>
        <v>455.52</v>
      </c>
      <c r="I63" s="8">
        <v>101.3</v>
      </c>
      <c r="J63" s="8">
        <v>0</v>
      </c>
      <c r="K63" s="8">
        <v>819.9</v>
      </c>
      <c r="L63" s="9">
        <v>1443.74</v>
      </c>
      <c r="M63" s="9">
        <f t="shared" si="1"/>
        <v>2872.3200000000006</v>
      </c>
    </row>
    <row r="64" spans="1:13" s="10" customFormat="1" x14ac:dyDescent="0.25">
      <c r="A64" s="6" t="s">
        <v>44</v>
      </c>
      <c r="B64" s="6" t="s">
        <v>101</v>
      </c>
      <c r="C64" s="7">
        <v>2848.79</v>
      </c>
      <c r="D64" s="8">
        <v>0</v>
      </c>
      <c r="E64" s="9">
        <v>5670.56</v>
      </c>
      <c r="F64" s="8">
        <v>0</v>
      </c>
      <c r="G64" s="7">
        <v>8519.35</v>
      </c>
      <c r="H64" s="8">
        <v>259.24</v>
      </c>
      <c r="I64" s="8">
        <v>51.42</v>
      </c>
      <c r="J64" s="8">
        <v>0</v>
      </c>
      <c r="K64" s="8">
        <v>0</v>
      </c>
      <c r="L64" s="11">
        <v>446.38</v>
      </c>
      <c r="M64" s="9">
        <f t="shared" si="1"/>
        <v>8072.97</v>
      </c>
    </row>
    <row r="65" spans="1:13" s="10" customFormat="1" x14ac:dyDescent="0.25">
      <c r="A65" s="6" t="s">
        <v>45</v>
      </c>
      <c r="B65" s="6" t="s">
        <v>48</v>
      </c>
      <c r="C65" s="7">
        <v>10312.64</v>
      </c>
      <c r="D65" s="8">
        <v>0</v>
      </c>
      <c r="E65" s="9">
        <v>6850.9</v>
      </c>
      <c r="F65" s="8">
        <v>0</v>
      </c>
      <c r="G65" s="7">
        <v>17163.54</v>
      </c>
      <c r="H65" s="8">
        <v>751.97</v>
      </c>
      <c r="I65" s="8">
        <v>3643.82</v>
      </c>
      <c r="J65" s="8">
        <v>0</v>
      </c>
      <c r="K65" s="8">
        <v>0</v>
      </c>
      <c r="L65" s="9">
        <v>7930.82</v>
      </c>
      <c r="M65" s="9">
        <f t="shared" si="1"/>
        <v>9232.7200000000012</v>
      </c>
    </row>
    <row r="66" spans="1:13" s="10" customFormat="1" x14ac:dyDescent="0.25">
      <c r="A66" s="6" t="s">
        <v>29</v>
      </c>
      <c r="B66" s="6" t="s">
        <v>49</v>
      </c>
      <c r="C66" s="7">
        <v>2992.96</v>
      </c>
      <c r="D66" s="8">
        <v>220.33</v>
      </c>
      <c r="E66" s="9">
        <f>196.21+1055.63</f>
        <v>1251.8400000000001</v>
      </c>
      <c r="F66" s="8">
        <v>0</v>
      </c>
      <c r="G66" s="7">
        <v>4431.13</v>
      </c>
      <c r="H66" s="8">
        <f>405.54+66.09</f>
        <v>471.63</v>
      </c>
      <c r="I66" s="8">
        <v>116.84</v>
      </c>
      <c r="J66" s="8">
        <v>0</v>
      </c>
      <c r="K66" s="8">
        <v>815.23</v>
      </c>
      <c r="L66" s="9">
        <v>1545.69</v>
      </c>
      <c r="M66" s="9">
        <f t="shared" si="1"/>
        <v>2885.44</v>
      </c>
    </row>
    <row r="67" spans="1:13" s="10" customFormat="1" x14ac:dyDescent="0.25">
      <c r="A67" s="6" t="s">
        <v>27</v>
      </c>
      <c r="B67" s="6" t="s">
        <v>38</v>
      </c>
      <c r="C67" s="7">
        <v>6133.33</v>
      </c>
      <c r="D67" s="8">
        <v>973.35</v>
      </c>
      <c r="E67" s="9">
        <v>402.46</v>
      </c>
      <c r="F67" s="8">
        <v>0</v>
      </c>
      <c r="G67" s="7">
        <v>9856.65</v>
      </c>
      <c r="H67" s="8">
        <f>335.78+416.19</f>
        <v>751.97</v>
      </c>
      <c r="I67" s="8">
        <v>690.16</v>
      </c>
      <c r="J67" s="8">
        <v>0</v>
      </c>
      <c r="K67" s="8">
        <v>2579.58</v>
      </c>
      <c r="L67" s="9">
        <v>4079.7</v>
      </c>
      <c r="M67" s="9">
        <f t="shared" si="1"/>
        <v>5776.95</v>
      </c>
    </row>
    <row r="68" spans="1:13" s="10" customFormat="1" x14ac:dyDescent="0.25">
      <c r="A68" s="6" t="s">
        <v>94</v>
      </c>
      <c r="B68" s="6" t="s">
        <v>4</v>
      </c>
      <c r="C68" s="7">
        <v>6133.33</v>
      </c>
      <c r="D68" s="8">
        <v>0</v>
      </c>
      <c r="E68" s="9">
        <v>0</v>
      </c>
      <c r="F68" s="8">
        <v>0</v>
      </c>
      <c r="G68" s="7">
        <v>6133.33</v>
      </c>
      <c r="H68" s="8">
        <v>709.94</v>
      </c>
      <c r="I68" s="8">
        <v>622.07000000000005</v>
      </c>
      <c r="J68" s="8">
        <v>0</v>
      </c>
      <c r="K68" s="8">
        <v>0</v>
      </c>
      <c r="L68" s="9">
        <v>1394.9</v>
      </c>
      <c r="M68" s="9">
        <f t="shared" si="1"/>
        <v>4738.43</v>
      </c>
    </row>
    <row r="69" spans="1:13" s="18" customFormat="1" x14ac:dyDescent="0.25">
      <c r="A69" s="14" t="s">
        <v>18</v>
      </c>
      <c r="B69" s="14" t="s">
        <v>13</v>
      </c>
      <c r="C69" s="15">
        <v>6866.18</v>
      </c>
      <c r="D69" s="16">
        <v>1418.52</v>
      </c>
      <c r="E69" s="17">
        <v>822.48</v>
      </c>
      <c r="F69" s="16">
        <v>0</v>
      </c>
      <c r="G69" s="15">
        <v>12889.96</v>
      </c>
      <c r="H69" s="16">
        <f>106.32+645.65</f>
        <v>751.97</v>
      </c>
      <c r="I69" s="16">
        <f>144.22+513.46</f>
        <v>657.68000000000006</v>
      </c>
      <c r="J69" s="16">
        <v>0</v>
      </c>
      <c r="K69" s="16">
        <v>8297.76</v>
      </c>
      <c r="L69" s="17">
        <v>9757.6200000000008</v>
      </c>
      <c r="M69" s="17">
        <f t="shared" si="1"/>
        <v>3132.3399999999983</v>
      </c>
    </row>
    <row r="70" spans="1:13" x14ac:dyDescent="0.25">
      <c r="A70" s="19" t="s">
        <v>64</v>
      </c>
      <c r="B70" s="19"/>
      <c r="C70" s="4">
        <f t="shared" ref="C70:M70" si="2">SUM(C4:C69)</f>
        <v>403566.26000000024</v>
      </c>
      <c r="D70" s="5">
        <f t="shared" si="2"/>
        <v>8482.7100000000009</v>
      </c>
      <c r="E70" s="5">
        <f t="shared" si="2"/>
        <v>43726.89</v>
      </c>
      <c r="F70" s="5">
        <f t="shared" si="2"/>
        <v>0</v>
      </c>
      <c r="G70" s="4">
        <f t="shared" si="2"/>
        <v>463497.12000000005</v>
      </c>
      <c r="H70" s="5">
        <f>SUM(H4:H69)</f>
        <v>34850.860000000022</v>
      </c>
      <c r="I70" s="5">
        <f>SUM(I4:I69)</f>
        <v>55287.530000000021</v>
      </c>
      <c r="J70" s="4">
        <f t="shared" si="2"/>
        <v>0</v>
      </c>
      <c r="K70" s="5">
        <f t="shared" si="2"/>
        <v>34585.840000000011</v>
      </c>
      <c r="L70" s="4">
        <f t="shared" si="2"/>
        <v>145008.85000000003</v>
      </c>
      <c r="M70" s="5">
        <f t="shared" si="2"/>
        <v>318488.27</v>
      </c>
    </row>
  </sheetData>
  <mergeCells count="3">
    <mergeCell ref="A1:M1"/>
    <mergeCell ref="A2:M2"/>
    <mergeCell ref="A70:B70"/>
  </mergeCells>
  <pageMargins left="0.23622047244094491" right="0.23622047244094491" top="0.74803149606299213" bottom="0.74803149606299213" header="0.31496062992125984" footer="0.31496062992125984"/>
  <pageSetup paperSize="9" scale="45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FEVEREIRO 2021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Luísa Lopes Ourique</cp:lastModifiedBy>
  <cp:lastPrinted>2022-03-31T16:34:59Z</cp:lastPrinted>
  <dcterms:created xsi:type="dcterms:W3CDTF">2015-04-01T12:17:47Z</dcterms:created>
  <dcterms:modified xsi:type="dcterms:W3CDTF">2022-03-31T16:35:11Z</dcterms:modified>
</cp:coreProperties>
</file>