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"/>
    </mc:Choice>
  </mc:AlternateContent>
  <xr:revisionPtr revIDLastSave="0" documentId="13_ncr:1_{826E4915-C9A2-43DD-9575-F22E5C5ACE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Plan1!$K$6:$K$90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1" l="1"/>
  <c r="D62" i="1"/>
  <c r="D55" i="1"/>
  <c r="D54" i="1"/>
  <c r="D42" i="1"/>
  <c r="D30" i="1"/>
  <c r="D53" i="1"/>
  <c r="M47" i="1"/>
  <c r="M78" i="1"/>
  <c r="D78" i="1"/>
  <c r="M87" i="1"/>
  <c r="M38" i="1"/>
  <c r="D36" i="1"/>
  <c r="D29" i="1"/>
  <c r="M8" i="1"/>
  <c r="D88" i="1"/>
  <c r="E67" i="1"/>
  <c r="D19" i="1"/>
  <c r="M67" i="1"/>
  <c r="G89" i="1"/>
  <c r="M48" i="1"/>
  <c r="M11" i="1"/>
  <c r="M88" i="1"/>
  <c r="M7" i="1"/>
  <c r="M9" i="1"/>
  <c r="D89" i="1" l="1"/>
  <c r="M43" i="1"/>
  <c r="M28" i="1"/>
  <c r="M72" i="1" l="1"/>
  <c r="M16" i="1"/>
  <c r="M14" i="1"/>
  <c r="M20" i="1" l="1"/>
  <c r="M83" i="1" l="1"/>
  <c r="M39" i="1" l="1"/>
  <c r="M45" i="1" l="1"/>
  <c r="M33" i="1" l="1"/>
  <c r="M19" i="1"/>
  <c r="M18" i="1" l="1"/>
  <c r="L89" i="1" l="1"/>
  <c r="K89" i="1"/>
  <c r="I89" i="1"/>
  <c r="H89" i="1"/>
  <c r="E89" i="1"/>
  <c r="C89" i="1"/>
  <c r="M74" i="1" l="1"/>
  <c r="M36" i="1"/>
  <c r="M86" i="1" l="1"/>
  <c r="M84" i="1"/>
  <c r="M82" i="1"/>
  <c r="M81" i="1"/>
  <c r="M80" i="1"/>
  <c r="M79" i="1"/>
  <c r="M77" i="1"/>
  <c r="M76" i="1"/>
  <c r="M75" i="1"/>
  <c r="M73" i="1"/>
  <c r="M71" i="1"/>
  <c r="M70" i="1"/>
  <c r="M69" i="1"/>
  <c r="M68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34" i="1"/>
  <c r="M35" i="1"/>
  <c r="M37" i="1"/>
  <c r="M40" i="1"/>
  <c r="M41" i="1"/>
  <c r="M42" i="1"/>
  <c r="M44" i="1"/>
  <c r="M46" i="1"/>
  <c r="M27" i="1"/>
  <c r="M24" i="1" l="1"/>
  <c r="M10" i="1" l="1"/>
  <c r="M12" i="1"/>
  <c r="M13" i="1"/>
  <c r="M15" i="1"/>
  <c r="M17" i="1"/>
  <c r="M21" i="1"/>
  <c r="M22" i="1"/>
  <c r="M23" i="1"/>
  <c r="M25" i="1"/>
  <c r="M26" i="1"/>
  <c r="M29" i="1"/>
  <c r="M30" i="1"/>
  <c r="M31" i="1"/>
  <c r="M32" i="1"/>
  <c r="M89" i="1" l="1"/>
  <c r="J89" i="1"/>
  <c r="F89" i="1"/>
</calcChain>
</file>

<file path=xl/sharedStrings.xml><?xml version="1.0" encoding="utf-8"?>
<sst xmlns="http://schemas.openxmlformats.org/spreadsheetml/2006/main" count="262" uniqueCount="129">
  <si>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</si>
  <si>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</si>
  <si>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</si>
  <si>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</si>
  <si>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</si>
  <si>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</si>
  <si>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</si>
  <si>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</si>
  <si>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</si>
  <si>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</si>
  <si>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</si>
  <si>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</si>
  <si>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</si>
  <si>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</si>
  <si>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</si>
  <si>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</si>
  <si>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</si>
  <si>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</si>
  <si>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</si>
  <si>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</si>
  <si>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</si>
  <si>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</si>
  <si>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</si>
  <si>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</si>
  <si>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</si>
  <si>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</si>
  <si>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</si>
  <si>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</si>
  <si>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</si>
  <si>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</si>
  <si>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</si>
  <si>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</si>
  <si>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</si>
  <si>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</si>
  <si>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</si>
  <si>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</si>
  <si>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</si>
  <si>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Sprenger da Silva</t>
  </si>
  <si>
    <t>Fabio Henrique Hoppe</t>
  </si>
  <si>
    <t>Fausto Leiria Loureiro</t>
  </si>
  <si>
    <t>Chefe de Gabinete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</si>
  <si>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</si>
  <si>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</si>
  <si>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</si>
  <si>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</si>
  <si>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</si>
  <si>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</si>
  <si>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</si>
  <si>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</si>
  <si>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</si>
  <si>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</si>
  <si>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</si>
  <si>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</si>
  <si>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</si>
  <si>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</si>
  <si>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</si>
  <si>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</si>
  <si>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</si>
  <si>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</si>
  <si>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</si>
  <si>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</si>
  <si>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</si>
  <si>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</si>
  <si>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</si>
  <si>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</si>
  <si>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</si>
  <si>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</si>
  <si>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</si>
  <si>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</si>
  <si>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</si>
  <si>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</si>
  <si>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</si>
  <si>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</si>
  <si>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</si>
  <si>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Reusch Ianzer Jardim</t>
  </si>
  <si>
    <t>Analista de Nível Superior - Contador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</si>
  <si>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</si>
  <si>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</si>
  <si>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</si>
  <si>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</si>
  <si>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</si>
  <si>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</si>
  <si>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</si>
  <si>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</si>
  <si>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</si>
  <si>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</si>
  <si>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</si>
  <si>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</si>
  <si>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</si>
  <si>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</si>
  <si>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</si>
  <si>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</si>
  <si>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</si>
  <si>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</si>
  <si>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</si>
  <si>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</si>
  <si>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</si>
  <si>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</si>
  <si>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</si>
  <si>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</si>
  <si>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</si>
  <si>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</si>
  <si>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</si>
  <si>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</si>
  <si>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</si>
  <si>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</si>
  <si>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</si>
  <si>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</si>
  <si>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</si>
  <si>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Coordenador Jurídico - Contencioso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</si>
  <si>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</si>
  <si>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</si>
  <si>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</si>
  <si>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</si>
  <si>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Fernando Passos Verissimo</t>
  </si>
  <si>
    <t>Fonte: RH - CAU/RS</t>
  </si>
  <si>
    <t>André Martini da Silva</t>
  </si>
  <si>
    <t>Andressa Rodrigues Canabarro</t>
  </si>
  <si>
    <t>Luciana Bestetti Gonçalves</t>
  </si>
  <si>
    <t>Rafael Cherutti da Silveira</t>
  </si>
  <si>
    <t>Coordenador Jurídico - Consultivo</t>
  </si>
  <si>
    <t>FOLHA DE PAGAMENTO - JANEIRO 2024</t>
  </si>
  <si>
    <t>Alessandra Martins Vieira</t>
  </si>
  <si>
    <t>Fernanda Schulz</t>
  </si>
  <si>
    <t>Victor de Lemos Silva</t>
  </si>
  <si>
    <t>José Amaro Dias de Oliveira</t>
  </si>
  <si>
    <t>Tiago Hackbarth</t>
  </si>
  <si>
    <t>Analista Superior - Desenvolvimento TIC</t>
  </si>
  <si>
    <t>Coordenador de Compras, Licitações 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</si>
</sst>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4" fontId="0" fillId="0" borderId="0" xfId="0" applyNumberFormat="1"/>
    <xf numFmtId="44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165" fontId="0" fillId="0" borderId="2" xfId="0" applyNumberFormat="1" applyBorder="1"/>
    <xf numFmtId="44" fontId="0" fillId="0" borderId="2" xfId="0" applyNumberFormat="1" applyBorder="1"/>
    <xf numFmtId="44" fontId="0" fillId="4" borderId="2" xfId="0" applyNumberFormat="1" applyFill="1" applyBorder="1"/>
    <xf numFmtId="4" fontId="0" fillId="2" borderId="0" xfId="0" applyNumberFormat="1" applyFill="1"/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8" xfId="0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0" fillId="0" borderId="2" xfId="0" applyFill="1" applyBorder="1"/>
    <xf numFmtId="44" fontId="1" fillId="0" borderId="2" xfId="0" applyNumberFormat="1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6" fillId="0" borderId="0" xfId="0" applyFont="1" applyFill="1"/>
    <xf numFmtId="0" fontId="0" fillId="0" borderId="0" xfId="0" applyFill="1" applyBorder="1"/>
    <xf numFmtId="4" fontId="0" fillId="0" borderId="0" xfId="0" applyNumberFormat="1" applyFill="1" applyBorder="1"/>
    <xf numFmtId="0" fontId="3" fillId="0" borderId="2" xfId="0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304799</xdr:colOff>
      <xdr:row>3</xdr:row>
      <xdr:rowOff>31385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07542" cy="684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9"/>
  <sheetViews>
    <sheetView tabSelected="1" zoomScale="70" zoomScaleNormal="70" workbookViewId="0">
      <selection activeCell="K70" sqref="K70"/>
    </sheetView>
  </sheetViews>
  <sheetFormatPr defaultRowHeight="14.4" x14ac:dyDescent="0.3"/>
  <cols>
    <col min="1" max="1" width="38.21875" bestFit="1" customWidth="1"/>
    <col min="2" max="2" width="58" style="5" bestFit="1" customWidth="1"/>
    <col min="3" max="3" width="13.5546875" bestFit="1" customWidth="1"/>
    <col min="4" max="5" width="13.77734375" bestFit="1" customWidth="1"/>
    <col min="6" max="6" width="7.88671875" bestFit="1" customWidth="1"/>
    <col min="7" max="7" width="15" bestFit="1" customWidth="1"/>
    <col min="8" max="9" width="13.77734375" bestFit="1" customWidth="1"/>
    <col min="10" max="10" width="7.88671875" bestFit="1" customWidth="1"/>
    <col min="11" max="11" width="14.6640625" bestFit="1" customWidth="1"/>
    <col min="12" max="13" width="15" bestFit="1" customWidth="1"/>
    <col min="15" max="15" width="14.33203125" bestFit="1" customWidth="1"/>
  </cols>
  <sheetData>
    <row r="1" spans="1:13" ht="2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thickBot="1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.6" thickBot="1" x14ac:dyDescent="0.45">
      <c r="A4" s="18" t="s">
        <v>121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15" thickBot="1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5" customFormat="1" ht="28.8" x14ac:dyDescent="0.3">
      <c r="A6" s="15" t="s">
        <v>0</v>
      </c>
      <c r="B6" s="15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</row>
    <row r="7" spans="1:13" s="29" customFormat="1" x14ac:dyDescent="0.3">
      <c r="A7" s="23" t="s">
        <v>101</v>
      </c>
      <c r="B7" s="23" t="s">
        <v>18</v>
      </c>
      <c r="C7" s="24">
        <v>3464.3</v>
      </c>
      <c r="D7" s="25"/>
      <c r="E7" s="26"/>
      <c r="F7" s="25"/>
      <c r="G7" s="24">
        <v>3545.3</v>
      </c>
      <c r="H7" s="27">
        <v>314.52999999999997</v>
      </c>
      <c r="I7" s="27">
        <v>70.05</v>
      </c>
      <c r="J7" s="28"/>
      <c r="K7" s="28"/>
      <c r="L7" s="27">
        <v>570.77</v>
      </c>
      <c r="M7" s="25">
        <f>SUM(G7-L7)</f>
        <v>2974.53</v>
      </c>
    </row>
    <row r="8" spans="1:13" s="29" customFormat="1" x14ac:dyDescent="0.3">
      <c r="A8" s="23" t="s">
        <v>122</v>
      </c>
      <c r="B8" s="23" t="s">
        <v>18</v>
      </c>
      <c r="C8" s="24">
        <v>3464.3</v>
      </c>
      <c r="D8" s="25"/>
      <c r="E8" s="26"/>
      <c r="F8" s="25"/>
      <c r="G8" s="24">
        <v>1385.72</v>
      </c>
      <c r="H8" s="27">
        <v>103.92</v>
      </c>
      <c r="I8" s="27"/>
      <c r="J8" s="28"/>
      <c r="K8" s="28"/>
      <c r="L8" s="27">
        <v>107.93</v>
      </c>
      <c r="M8" s="25">
        <f>SUM(G8-L8)</f>
        <v>1277.79</v>
      </c>
    </row>
    <row r="9" spans="1:13" s="30" customFormat="1" x14ac:dyDescent="0.3">
      <c r="A9" s="23" t="s">
        <v>13</v>
      </c>
      <c r="B9" s="23" t="s">
        <v>14</v>
      </c>
      <c r="C9" s="24">
        <v>3645.42</v>
      </c>
      <c r="D9" s="25"/>
      <c r="E9" s="25"/>
      <c r="F9" s="25"/>
      <c r="G9" s="24">
        <v>3726.42</v>
      </c>
      <c r="H9" s="27">
        <v>336.26</v>
      </c>
      <c r="I9" s="27">
        <v>97.21</v>
      </c>
      <c r="J9" s="28"/>
      <c r="K9" s="28"/>
      <c r="L9" s="27">
        <v>599.65</v>
      </c>
      <c r="M9" s="25">
        <f>SUM(G9-L9)</f>
        <v>3126.77</v>
      </c>
    </row>
    <row r="10" spans="1:13" s="30" customFormat="1" x14ac:dyDescent="0.3">
      <c r="A10" s="23" t="s">
        <v>15</v>
      </c>
      <c r="B10" s="23" t="s">
        <v>16</v>
      </c>
      <c r="C10" s="24">
        <v>8363</v>
      </c>
      <c r="D10" s="25"/>
      <c r="E10" s="31">
        <v>7588.04</v>
      </c>
      <c r="F10" s="25"/>
      <c r="G10" s="24">
        <v>15991.54</v>
      </c>
      <c r="H10" s="27">
        <v>908.85</v>
      </c>
      <c r="I10" s="31">
        <v>3199.51</v>
      </c>
      <c r="J10" s="28"/>
      <c r="K10" s="28"/>
      <c r="L10" s="31">
        <v>5326</v>
      </c>
      <c r="M10" s="25">
        <f t="shared" ref="M10:M88" si="0">SUM(G10-L10)</f>
        <v>10665.54</v>
      </c>
    </row>
    <row r="11" spans="1:13" s="30" customFormat="1" x14ac:dyDescent="0.3">
      <c r="A11" s="23" t="s">
        <v>17</v>
      </c>
      <c r="B11" s="23" t="s">
        <v>18</v>
      </c>
      <c r="C11" s="24">
        <v>3464.3</v>
      </c>
      <c r="D11" s="27"/>
      <c r="E11" s="27">
        <v>740.26</v>
      </c>
      <c r="F11" s="27"/>
      <c r="G11" s="24">
        <v>4285.5600000000004</v>
      </c>
      <c r="H11" s="27">
        <v>407.45</v>
      </c>
      <c r="I11" s="27">
        <v>181.08</v>
      </c>
      <c r="J11" s="28"/>
      <c r="K11" s="31"/>
      <c r="L11" s="27">
        <v>663.62</v>
      </c>
      <c r="M11" s="25">
        <f t="shared" si="0"/>
        <v>3621.9400000000005</v>
      </c>
    </row>
    <row r="12" spans="1:13" s="30" customFormat="1" x14ac:dyDescent="0.3">
      <c r="A12" s="23" t="s">
        <v>19</v>
      </c>
      <c r="B12" s="23" t="s">
        <v>20</v>
      </c>
      <c r="C12" s="24">
        <v>12550.13</v>
      </c>
      <c r="D12" s="27"/>
      <c r="E12" s="25"/>
      <c r="F12" s="25"/>
      <c r="G12" s="24">
        <v>12550.13</v>
      </c>
      <c r="H12" s="27">
        <v>908.85</v>
      </c>
      <c r="I12" s="31">
        <v>2316.39</v>
      </c>
      <c r="J12" s="28"/>
      <c r="K12" s="31"/>
      <c r="L12" s="31">
        <v>4080.07</v>
      </c>
      <c r="M12" s="25">
        <f t="shared" si="0"/>
        <v>8470.06</v>
      </c>
    </row>
    <row r="13" spans="1:13" s="30" customFormat="1" x14ac:dyDescent="0.3">
      <c r="A13" s="23" t="s">
        <v>93</v>
      </c>
      <c r="B13" s="23" t="s">
        <v>20</v>
      </c>
      <c r="C13" s="24">
        <v>11499.96</v>
      </c>
      <c r="D13" s="31"/>
      <c r="E13" s="25"/>
      <c r="F13" s="25"/>
      <c r="G13" s="24">
        <v>11499.96</v>
      </c>
      <c r="H13" s="27">
        <v>908.85</v>
      </c>
      <c r="I13" s="31">
        <v>2027.6</v>
      </c>
      <c r="J13" s="28"/>
      <c r="K13" s="31"/>
      <c r="L13" s="31">
        <v>3000.28</v>
      </c>
      <c r="M13" s="25">
        <f t="shared" si="0"/>
        <v>8499.6799999999985</v>
      </c>
    </row>
    <row r="14" spans="1:13" s="30" customFormat="1" x14ac:dyDescent="0.3">
      <c r="A14" s="23" t="s">
        <v>116</v>
      </c>
      <c r="B14" s="23" t="s">
        <v>25</v>
      </c>
      <c r="C14" s="24">
        <v>7284.7</v>
      </c>
      <c r="D14" s="31"/>
      <c r="E14" s="25"/>
      <c r="F14" s="25"/>
      <c r="G14" s="24">
        <v>7365.7</v>
      </c>
      <c r="H14" s="27">
        <v>838.67</v>
      </c>
      <c r="I14" s="27">
        <v>887.7</v>
      </c>
      <c r="J14" s="28"/>
      <c r="K14" s="31"/>
      <c r="L14" s="31">
        <v>1757.19</v>
      </c>
      <c r="M14" s="25">
        <f t="shared" si="0"/>
        <v>5608.51</v>
      </c>
    </row>
    <row r="15" spans="1:13" s="30" customFormat="1" x14ac:dyDescent="0.3">
      <c r="A15" s="23" t="s">
        <v>21</v>
      </c>
      <c r="B15" s="23" t="s">
        <v>20</v>
      </c>
      <c r="C15" s="24">
        <v>13196.35</v>
      </c>
      <c r="D15" s="25"/>
      <c r="E15" s="31">
        <v>1438.4</v>
      </c>
      <c r="F15" s="25"/>
      <c r="G15" s="24">
        <v>14675.25</v>
      </c>
      <c r="H15" s="27">
        <v>908.85</v>
      </c>
      <c r="I15" s="31">
        <v>2889.66</v>
      </c>
      <c r="J15" s="28"/>
      <c r="K15" s="28"/>
      <c r="L15" s="31">
        <v>3914.59</v>
      </c>
      <c r="M15" s="25">
        <f t="shared" si="0"/>
        <v>10760.66</v>
      </c>
    </row>
    <row r="16" spans="1:13" s="30" customFormat="1" x14ac:dyDescent="0.3">
      <c r="A16" s="23" t="s">
        <v>117</v>
      </c>
      <c r="B16" s="23" t="s">
        <v>18</v>
      </c>
      <c r="C16" s="24">
        <v>3340.37</v>
      </c>
      <c r="D16" s="25"/>
      <c r="E16" s="31"/>
      <c r="F16" s="25"/>
      <c r="G16" s="24">
        <v>1670.18</v>
      </c>
      <c r="H16" s="27"/>
      <c r="I16" s="27"/>
      <c r="J16" s="28"/>
      <c r="K16" s="28"/>
      <c r="L16" s="31">
        <v>1670.18</v>
      </c>
      <c r="M16" s="25">
        <f t="shared" si="0"/>
        <v>0</v>
      </c>
    </row>
    <row r="17" spans="1:13" s="30" customFormat="1" x14ac:dyDescent="0.3">
      <c r="A17" s="23" t="s">
        <v>22</v>
      </c>
      <c r="B17" s="23" t="s">
        <v>18</v>
      </c>
      <c r="C17" s="24">
        <v>3672.17</v>
      </c>
      <c r="D17" s="27">
        <v>629.48</v>
      </c>
      <c r="E17" s="27">
        <v>793.84</v>
      </c>
      <c r="F17" s="25"/>
      <c r="G17" s="24">
        <v>5159.34</v>
      </c>
      <c r="H17" s="27">
        <v>141.44999999999999</v>
      </c>
      <c r="I17" s="27"/>
      <c r="J17" s="28"/>
      <c r="K17" s="31">
        <v>2311.1</v>
      </c>
      <c r="L17" s="31">
        <v>2907.95</v>
      </c>
      <c r="M17" s="25">
        <f t="shared" si="0"/>
        <v>2251.3900000000003</v>
      </c>
    </row>
    <row r="18" spans="1:13" s="30" customFormat="1" x14ac:dyDescent="0.3">
      <c r="A18" s="23" t="s">
        <v>104</v>
      </c>
      <c r="B18" s="23" t="s">
        <v>105</v>
      </c>
      <c r="C18" s="24">
        <v>5037.16</v>
      </c>
      <c r="D18" s="27"/>
      <c r="E18" s="25"/>
      <c r="F18" s="25"/>
      <c r="G18" s="24">
        <v>5077.66</v>
      </c>
      <c r="H18" s="27">
        <v>524.01</v>
      </c>
      <c r="I18" s="27">
        <v>362.83</v>
      </c>
      <c r="J18" s="28"/>
      <c r="K18" s="31"/>
      <c r="L18" s="31">
        <v>1174.9000000000001</v>
      </c>
      <c r="M18" s="25">
        <f t="shared" si="0"/>
        <v>3902.7599999999998</v>
      </c>
    </row>
    <row r="19" spans="1:13" s="30" customFormat="1" x14ac:dyDescent="0.3">
      <c r="A19" s="23" t="s">
        <v>106</v>
      </c>
      <c r="B19" s="23" t="s">
        <v>75</v>
      </c>
      <c r="C19" s="24">
        <v>7284.7</v>
      </c>
      <c r="D19" s="25">
        <f>407.62+407.61+14.48</f>
        <v>829.71</v>
      </c>
      <c r="E19" s="27"/>
      <c r="F19" s="25"/>
      <c r="G19" s="24">
        <v>9528.34</v>
      </c>
      <c r="H19" s="27">
        <v>676.8</v>
      </c>
      <c r="I19" s="27">
        <v>518.33000000000004</v>
      </c>
      <c r="J19" s="28"/>
      <c r="K19" s="28">
        <v>3133.99</v>
      </c>
      <c r="L19" s="31">
        <v>4725.3500000000004</v>
      </c>
      <c r="M19" s="25">
        <f t="shared" si="0"/>
        <v>4802.99</v>
      </c>
    </row>
    <row r="20" spans="1:13" s="30" customFormat="1" x14ac:dyDescent="0.3">
      <c r="A20" s="23" t="s">
        <v>94</v>
      </c>
      <c r="B20" s="23" t="s">
        <v>18</v>
      </c>
      <c r="C20" s="24">
        <v>3464.3</v>
      </c>
      <c r="D20" s="27"/>
      <c r="E20" s="31">
        <v>1701.09</v>
      </c>
      <c r="F20" s="25"/>
      <c r="G20" s="24">
        <v>5165.3900000000003</v>
      </c>
      <c r="H20" s="27">
        <v>314.52999999999997</v>
      </c>
      <c r="I20" s="27">
        <v>70.05</v>
      </c>
      <c r="J20" s="28"/>
      <c r="K20" s="31"/>
      <c r="L20" s="27">
        <v>509.77</v>
      </c>
      <c r="M20" s="25">
        <f t="shared" si="0"/>
        <v>4655.6200000000008</v>
      </c>
    </row>
    <row r="21" spans="1:13" s="29" customFormat="1" x14ac:dyDescent="0.3">
      <c r="A21" s="23" t="s">
        <v>23</v>
      </c>
      <c r="B21" s="23" t="s">
        <v>18</v>
      </c>
      <c r="C21" s="24">
        <v>3672.16</v>
      </c>
      <c r="D21" s="25"/>
      <c r="E21" s="25"/>
      <c r="F21" s="25"/>
      <c r="G21" s="24">
        <v>3764.01</v>
      </c>
      <c r="H21" s="27">
        <v>339.47</v>
      </c>
      <c r="I21" s="27">
        <v>101.22</v>
      </c>
      <c r="J21" s="28"/>
      <c r="K21" s="28"/>
      <c r="L21" s="27">
        <v>519.86</v>
      </c>
      <c r="M21" s="25">
        <f t="shared" si="0"/>
        <v>3244.15</v>
      </c>
    </row>
    <row r="22" spans="1:13" s="30" customFormat="1" x14ac:dyDescent="0.3">
      <c r="A22" s="23" t="s">
        <v>24</v>
      </c>
      <c r="B22" s="23" t="s">
        <v>25</v>
      </c>
      <c r="C22" s="24">
        <v>8363</v>
      </c>
      <c r="D22" s="27"/>
      <c r="E22" s="25"/>
      <c r="F22" s="25"/>
      <c r="G22" s="24">
        <v>9008.33</v>
      </c>
      <c r="H22" s="27">
        <v>908.85</v>
      </c>
      <c r="I22" s="31">
        <v>1112.79</v>
      </c>
      <c r="J22" s="28"/>
      <c r="K22" s="31"/>
      <c r="L22" s="31">
        <v>2493.4899999999998</v>
      </c>
      <c r="M22" s="25">
        <f t="shared" si="0"/>
        <v>6514.84</v>
      </c>
    </row>
    <row r="23" spans="1:13" s="30" customFormat="1" x14ac:dyDescent="0.3">
      <c r="A23" s="23" t="s">
        <v>26</v>
      </c>
      <c r="B23" s="23" t="s">
        <v>27</v>
      </c>
      <c r="C23" s="24">
        <v>8363</v>
      </c>
      <c r="D23" s="25">
        <v>1072.82</v>
      </c>
      <c r="E23" s="27">
        <v>468.83</v>
      </c>
      <c r="F23" s="25"/>
      <c r="G23" s="24">
        <v>14851.77</v>
      </c>
      <c r="H23" s="27">
        <v>648.25</v>
      </c>
      <c r="I23" s="31">
        <v>555.33000000000004</v>
      </c>
      <c r="J23" s="28"/>
      <c r="K23" s="28">
        <v>8058.4</v>
      </c>
      <c r="L23" s="31">
        <v>10218.64</v>
      </c>
      <c r="M23" s="25">
        <f t="shared" si="0"/>
        <v>4633.130000000001</v>
      </c>
    </row>
    <row r="24" spans="1:13" s="30" customFormat="1" x14ac:dyDescent="0.3">
      <c r="A24" s="23" t="s">
        <v>28</v>
      </c>
      <c r="B24" s="23" t="s">
        <v>20</v>
      </c>
      <c r="C24" s="24">
        <v>13196.35</v>
      </c>
      <c r="D24" s="31"/>
      <c r="E24" s="25"/>
      <c r="F24" s="31"/>
      <c r="G24" s="24">
        <v>13841.68</v>
      </c>
      <c r="H24" s="27">
        <v>908.85</v>
      </c>
      <c r="I24" s="31">
        <v>2441.9699999999998</v>
      </c>
      <c r="J24" s="28"/>
      <c r="K24" s="31"/>
      <c r="L24" s="31">
        <v>3838.24</v>
      </c>
      <c r="M24" s="25">
        <f>SUM(G24-L24)</f>
        <v>10003.44</v>
      </c>
    </row>
    <row r="25" spans="1:13" s="30" customFormat="1" x14ac:dyDescent="0.3">
      <c r="A25" s="23" t="s">
        <v>29</v>
      </c>
      <c r="B25" s="23" t="s">
        <v>18</v>
      </c>
      <c r="C25" s="24">
        <v>3672.17</v>
      </c>
      <c r="D25" s="27"/>
      <c r="E25" s="31">
        <v>1701.09</v>
      </c>
      <c r="F25" s="25"/>
      <c r="G25" s="24">
        <v>5413.76</v>
      </c>
      <c r="H25" s="27">
        <v>339.47</v>
      </c>
      <c r="I25" s="27">
        <v>101.23</v>
      </c>
      <c r="J25" s="28"/>
      <c r="K25" s="31"/>
      <c r="L25" s="27">
        <v>506.68</v>
      </c>
      <c r="M25" s="25">
        <f t="shared" si="0"/>
        <v>4907.08</v>
      </c>
    </row>
    <row r="26" spans="1:13" s="30" customFormat="1" x14ac:dyDescent="0.3">
      <c r="A26" s="23" t="s">
        <v>30</v>
      </c>
      <c r="B26" s="23" t="s">
        <v>109</v>
      </c>
      <c r="C26" s="24">
        <v>10074.34</v>
      </c>
      <c r="D26" s="25">
        <v>113.5</v>
      </c>
      <c r="E26" s="25">
        <v>6974.96</v>
      </c>
      <c r="F26" s="25"/>
      <c r="G26" s="24">
        <v>17270.169999999998</v>
      </c>
      <c r="H26" s="27">
        <v>908.85</v>
      </c>
      <c r="I26" s="31">
        <v>3474.01</v>
      </c>
      <c r="J26" s="28"/>
      <c r="K26" s="28">
        <v>382.73</v>
      </c>
      <c r="L26" s="31">
        <v>4984.8100000000004</v>
      </c>
      <c r="M26" s="25">
        <f t="shared" si="0"/>
        <v>12285.359999999997</v>
      </c>
    </row>
    <row r="27" spans="1:13" s="30" customFormat="1" x14ac:dyDescent="0.3">
      <c r="A27" s="23" t="s">
        <v>31</v>
      </c>
      <c r="B27" s="23" t="s">
        <v>108</v>
      </c>
      <c r="C27" s="24">
        <v>15951.04</v>
      </c>
      <c r="D27" s="25"/>
      <c r="E27" s="25"/>
      <c r="F27" s="25"/>
      <c r="G27" s="24">
        <v>15991.54</v>
      </c>
      <c r="H27" s="27">
        <v>908.85</v>
      </c>
      <c r="I27" s="31">
        <v>3199.51</v>
      </c>
      <c r="J27" s="28"/>
      <c r="K27" s="28"/>
      <c r="L27" s="31">
        <v>4186.67</v>
      </c>
      <c r="M27" s="25">
        <f t="shared" si="0"/>
        <v>11804.87</v>
      </c>
    </row>
    <row r="28" spans="1:13" s="30" customFormat="1" x14ac:dyDescent="0.3">
      <c r="A28" s="23" t="s">
        <v>32</v>
      </c>
      <c r="B28" s="23" t="s">
        <v>25</v>
      </c>
      <c r="C28" s="24">
        <v>8363</v>
      </c>
      <c r="D28" s="25">
        <v>1523.17</v>
      </c>
      <c r="E28" s="25"/>
      <c r="F28" s="25"/>
      <c r="G28" s="24">
        <v>10728.44</v>
      </c>
      <c r="H28" s="27">
        <v>360.81</v>
      </c>
      <c r="I28" s="31">
        <v>94</v>
      </c>
      <c r="J28" s="28"/>
      <c r="K28" s="31">
        <v>4803.1000000000004</v>
      </c>
      <c r="L28" s="31">
        <v>7890.57</v>
      </c>
      <c r="M28" s="25">
        <f t="shared" si="0"/>
        <v>2837.8700000000008</v>
      </c>
    </row>
    <row r="29" spans="1:13" s="30" customFormat="1" x14ac:dyDescent="0.3">
      <c r="A29" s="23" t="s">
        <v>33</v>
      </c>
      <c r="B29" s="23" t="s">
        <v>20</v>
      </c>
      <c r="C29" s="24">
        <v>12213.69</v>
      </c>
      <c r="D29" s="25">
        <f>3271.32+121.37</f>
        <v>3392.69</v>
      </c>
      <c r="E29" s="25"/>
      <c r="F29" s="25"/>
      <c r="G29" s="24">
        <v>15820.68</v>
      </c>
      <c r="H29" s="27">
        <v>205.71</v>
      </c>
      <c r="I29" s="31"/>
      <c r="J29" s="28"/>
      <c r="K29" s="31">
        <v>9076.02</v>
      </c>
      <c r="L29" s="31">
        <v>13574.2</v>
      </c>
      <c r="M29" s="25">
        <f t="shared" si="0"/>
        <v>2246.4799999999996</v>
      </c>
    </row>
    <row r="30" spans="1:13" s="30" customFormat="1" x14ac:dyDescent="0.3">
      <c r="A30" s="23" t="s">
        <v>34</v>
      </c>
      <c r="B30" s="23" t="s">
        <v>27</v>
      </c>
      <c r="C30" s="24">
        <v>8363</v>
      </c>
      <c r="D30" s="25">
        <f>1594.97+53.19</f>
        <v>1648.16</v>
      </c>
      <c r="E30" s="25"/>
      <c r="F30" s="25"/>
      <c r="G30" s="24">
        <v>11345.91</v>
      </c>
      <c r="H30" s="27">
        <v>394.98</v>
      </c>
      <c r="I30" s="27">
        <v>135.81</v>
      </c>
      <c r="J30" s="28"/>
      <c r="K30" s="28">
        <v>5041.17</v>
      </c>
      <c r="L30" s="31">
        <v>7051.32</v>
      </c>
      <c r="M30" s="25">
        <f t="shared" si="0"/>
        <v>4294.59</v>
      </c>
    </row>
    <row r="31" spans="1:13" s="30" customFormat="1" x14ac:dyDescent="0.3">
      <c r="A31" s="23" t="s">
        <v>35</v>
      </c>
      <c r="B31" s="23" t="s">
        <v>36</v>
      </c>
      <c r="C31" s="24">
        <v>3466.89</v>
      </c>
      <c r="D31" s="27"/>
      <c r="E31" s="31"/>
      <c r="F31" s="25"/>
      <c r="G31" s="24">
        <v>3507.39</v>
      </c>
      <c r="H31" s="27">
        <v>314.83999999999997</v>
      </c>
      <c r="I31" s="27">
        <v>70.430000000000007</v>
      </c>
      <c r="J31" s="28"/>
      <c r="K31" s="28"/>
      <c r="L31" s="27">
        <v>579.72</v>
      </c>
      <c r="M31" s="25">
        <f t="shared" si="0"/>
        <v>2927.67</v>
      </c>
    </row>
    <row r="32" spans="1:13" s="30" customFormat="1" x14ac:dyDescent="0.3">
      <c r="A32" s="23" t="s">
        <v>95</v>
      </c>
      <c r="B32" s="23" t="s">
        <v>18</v>
      </c>
      <c r="C32" s="24">
        <v>3464.3</v>
      </c>
      <c r="D32" s="25"/>
      <c r="E32" s="25"/>
      <c r="F32" s="25"/>
      <c r="G32" s="24">
        <v>3545.3</v>
      </c>
      <c r="H32" s="27">
        <v>314.52999999999997</v>
      </c>
      <c r="I32" s="27">
        <v>70.05</v>
      </c>
      <c r="J32" s="28"/>
      <c r="K32" s="28"/>
      <c r="L32" s="27">
        <v>627.65</v>
      </c>
      <c r="M32" s="25">
        <f t="shared" si="0"/>
        <v>2917.65</v>
      </c>
    </row>
    <row r="33" spans="1:14" s="30" customFormat="1" x14ac:dyDescent="0.3">
      <c r="A33" s="23" t="s">
        <v>107</v>
      </c>
      <c r="B33" s="23" t="s">
        <v>18</v>
      </c>
      <c r="C33" s="24">
        <v>3464.3</v>
      </c>
      <c r="D33" s="25"/>
      <c r="E33" s="27">
        <v>740.26</v>
      </c>
      <c r="F33" s="25"/>
      <c r="G33" s="24">
        <v>4849.8900000000003</v>
      </c>
      <c r="H33" s="27">
        <v>407.45</v>
      </c>
      <c r="I33" s="27">
        <v>170.73</v>
      </c>
      <c r="J33" s="28"/>
      <c r="K33" s="28"/>
      <c r="L33" s="31">
        <v>1116.54</v>
      </c>
      <c r="M33" s="25">
        <f t="shared" si="0"/>
        <v>3733.3500000000004</v>
      </c>
    </row>
    <row r="34" spans="1:14" s="30" customFormat="1" x14ac:dyDescent="0.3">
      <c r="A34" s="23" t="s">
        <v>37</v>
      </c>
      <c r="B34" s="23" t="s">
        <v>36</v>
      </c>
      <c r="C34" s="24">
        <v>3570.89</v>
      </c>
      <c r="D34" s="25"/>
      <c r="E34" s="27"/>
      <c r="F34" s="25"/>
      <c r="G34" s="24">
        <v>3651.89</v>
      </c>
      <c r="H34" s="27">
        <v>327.32</v>
      </c>
      <c r="I34" s="27">
        <v>86.03</v>
      </c>
      <c r="J34" s="28"/>
      <c r="K34" s="28"/>
      <c r="L34" s="27">
        <v>427.77</v>
      </c>
      <c r="M34" s="25">
        <f t="shared" si="0"/>
        <v>3224.12</v>
      </c>
    </row>
    <row r="35" spans="1:14" s="30" customFormat="1" ht="15.6" x14ac:dyDescent="0.3">
      <c r="A35" s="23" t="s">
        <v>38</v>
      </c>
      <c r="B35" s="23" t="s">
        <v>36</v>
      </c>
      <c r="C35" s="24">
        <v>3570.88</v>
      </c>
      <c r="D35" s="27"/>
      <c r="E35" s="27">
        <v>713.78</v>
      </c>
      <c r="F35" s="25"/>
      <c r="G35" s="24">
        <v>4392.1400000000003</v>
      </c>
      <c r="H35" s="27">
        <v>422.37</v>
      </c>
      <c r="I35" s="27">
        <v>184.48</v>
      </c>
      <c r="J35" s="28"/>
      <c r="K35" s="31"/>
      <c r="L35" s="27">
        <v>697.4</v>
      </c>
      <c r="M35" s="25">
        <f t="shared" si="0"/>
        <v>3694.7400000000002</v>
      </c>
      <c r="N35" s="33"/>
    </row>
    <row r="36" spans="1:14" s="30" customFormat="1" ht="15.6" x14ac:dyDescent="0.3">
      <c r="A36" s="23" t="s">
        <v>102</v>
      </c>
      <c r="B36" s="23" t="s">
        <v>18</v>
      </c>
      <c r="C36" s="24">
        <v>3464.3</v>
      </c>
      <c r="D36" s="27">
        <f>20.65+556.73+74.23 +2.75</f>
        <v>654.36</v>
      </c>
      <c r="E36" s="25"/>
      <c r="F36" s="25"/>
      <c r="G36" s="24">
        <v>4430.6099999999997</v>
      </c>
      <c r="H36" s="27">
        <v>142.13999999999999</v>
      </c>
      <c r="I36" s="27"/>
      <c r="J36" s="28"/>
      <c r="K36" s="31">
        <v>2343.2199999999998</v>
      </c>
      <c r="L36" s="31">
        <v>2847.3</v>
      </c>
      <c r="M36" s="25">
        <f>SUM(G36-L36)</f>
        <v>1583.3099999999995</v>
      </c>
      <c r="N36" s="33"/>
    </row>
    <row r="37" spans="1:14" s="30" customFormat="1" x14ac:dyDescent="0.3">
      <c r="A37" s="23" t="s">
        <v>39</v>
      </c>
      <c r="B37" s="23" t="s">
        <v>40</v>
      </c>
      <c r="C37" s="24">
        <v>20296.28</v>
      </c>
      <c r="D37" s="27"/>
      <c r="E37" s="25"/>
      <c r="F37" s="25"/>
      <c r="G37" s="24">
        <v>18280.79</v>
      </c>
      <c r="H37" s="27">
        <v>908.85</v>
      </c>
      <c r="I37" s="31">
        <v>3829.05</v>
      </c>
      <c r="J37" s="28"/>
      <c r="K37" s="31"/>
      <c r="L37" s="31">
        <v>5592.7</v>
      </c>
      <c r="M37" s="25">
        <f t="shared" si="0"/>
        <v>12688.09</v>
      </c>
    </row>
    <row r="38" spans="1:14" s="30" customFormat="1" x14ac:dyDescent="0.3">
      <c r="A38" s="23" t="s">
        <v>123</v>
      </c>
      <c r="B38" s="23" t="s">
        <v>20</v>
      </c>
      <c r="C38" s="24">
        <v>11494.89</v>
      </c>
      <c r="D38" s="27"/>
      <c r="E38" s="25"/>
      <c r="F38" s="25"/>
      <c r="G38" s="24">
        <v>5364.28</v>
      </c>
      <c r="H38" s="27">
        <v>569.80999999999995</v>
      </c>
      <c r="I38" s="31">
        <v>433.52</v>
      </c>
      <c r="J38" s="28"/>
      <c r="K38" s="31"/>
      <c r="L38" s="31">
        <v>1008.23</v>
      </c>
      <c r="M38" s="25">
        <f t="shared" si="0"/>
        <v>4356.0499999999993</v>
      </c>
    </row>
    <row r="39" spans="1:14" s="30" customFormat="1" x14ac:dyDescent="0.3">
      <c r="A39" s="23" t="s">
        <v>114</v>
      </c>
      <c r="B39" s="23" t="s">
        <v>18</v>
      </c>
      <c r="C39" s="24">
        <v>3464.3</v>
      </c>
      <c r="D39" s="25"/>
      <c r="E39" s="25"/>
      <c r="F39" s="25"/>
      <c r="G39" s="24">
        <v>3504.8</v>
      </c>
      <c r="H39" s="27">
        <v>314.52999999999997</v>
      </c>
      <c r="I39" s="27">
        <v>70.05</v>
      </c>
      <c r="J39" s="28"/>
      <c r="K39" s="28"/>
      <c r="L39" s="27">
        <v>457.85</v>
      </c>
      <c r="M39" s="25">
        <f t="shared" si="0"/>
        <v>3046.9500000000003</v>
      </c>
    </row>
    <row r="40" spans="1:14" s="30" customFormat="1" x14ac:dyDescent="0.3">
      <c r="A40" s="23" t="s">
        <v>42</v>
      </c>
      <c r="B40" s="23" t="s">
        <v>43</v>
      </c>
      <c r="C40" s="24">
        <v>7057.01</v>
      </c>
      <c r="D40" s="25">
        <v>1134.0899999999999</v>
      </c>
      <c r="E40" s="27"/>
      <c r="F40" s="25"/>
      <c r="G40" s="24">
        <v>8314.17</v>
      </c>
      <c r="H40" s="27">
        <v>342.43</v>
      </c>
      <c r="I40" s="27">
        <v>79.680000000000007</v>
      </c>
      <c r="J40" s="28"/>
      <c r="K40" s="28">
        <v>3825.22</v>
      </c>
      <c r="L40" s="31">
        <v>5392.28</v>
      </c>
      <c r="M40" s="25">
        <f t="shared" si="0"/>
        <v>2921.8900000000003</v>
      </c>
    </row>
    <row r="41" spans="1:14" s="30" customFormat="1" x14ac:dyDescent="0.3">
      <c r="A41" s="23" t="s">
        <v>44</v>
      </c>
      <c r="B41" s="23" t="s">
        <v>36</v>
      </c>
      <c r="C41" s="24">
        <v>3645.42</v>
      </c>
      <c r="D41" s="27"/>
      <c r="E41" s="25"/>
      <c r="F41" s="25"/>
      <c r="G41" s="24">
        <v>3685.92</v>
      </c>
      <c r="H41" s="27">
        <v>336.26</v>
      </c>
      <c r="I41" s="27">
        <v>97.21</v>
      </c>
      <c r="J41" s="28"/>
      <c r="K41" s="28"/>
      <c r="L41" s="27">
        <v>514.91999999999996</v>
      </c>
      <c r="M41" s="25">
        <f t="shared" si="0"/>
        <v>3171</v>
      </c>
    </row>
    <row r="42" spans="1:14" s="30" customFormat="1" x14ac:dyDescent="0.3">
      <c r="A42" s="23" t="s">
        <v>97</v>
      </c>
      <c r="B42" s="23" t="s">
        <v>18</v>
      </c>
      <c r="C42" s="24">
        <v>3464.3</v>
      </c>
      <c r="D42" s="25">
        <f>570.56+20.65</f>
        <v>591.20999999999992</v>
      </c>
      <c r="E42" s="25"/>
      <c r="F42" s="25"/>
      <c r="G42" s="24">
        <v>4708.0200000000004</v>
      </c>
      <c r="H42" s="27">
        <v>142.13999999999999</v>
      </c>
      <c r="I42" s="27"/>
      <c r="J42" s="28"/>
      <c r="K42" s="31">
        <v>1677.31</v>
      </c>
      <c r="L42" s="31">
        <v>3187.98</v>
      </c>
      <c r="M42" s="25">
        <f t="shared" si="0"/>
        <v>1520.0400000000004</v>
      </c>
    </row>
    <row r="43" spans="1:14" s="30" customFormat="1" x14ac:dyDescent="0.3">
      <c r="A43" s="23" t="s">
        <v>45</v>
      </c>
      <c r="B43" s="23" t="s">
        <v>18</v>
      </c>
      <c r="C43" s="24">
        <v>3464.3</v>
      </c>
      <c r="D43" s="27">
        <v>185.58</v>
      </c>
      <c r="E43" s="25"/>
      <c r="F43" s="25"/>
      <c r="G43" s="24">
        <v>3737.76</v>
      </c>
      <c r="H43" s="27">
        <v>248.55</v>
      </c>
      <c r="I43" s="27">
        <v>18.52</v>
      </c>
      <c r="J43" s="28"/>
      <c r="K43" s="28">
        <v>686.64</v>
      </c>
      <c r="L43" s="31">
        <v>1297.45</v>
      </c>
      <c r="M43" s="25">
        <f t="shared" si="0"/>
        <v>2440.3100000000004</v>
      </c>
    </row>
    <row r="44" spans="1:14" s="30" customFormat="1" x14ac:dyDescent="0.3">
      <c r="A44" s="23" t="s">
        <v>46</v>
      </c>
      <c r="B44" s="23" t="s">
        <v>41</v>
      </c>
      <c r="C44" s="24">
        <v>7960.19</v>
      </c>
      <c r="D44" s="27"/>
      <c r="E44" s="25"/>
      <c r="F44" s="25"/>
      <c r="G44" s="24">
        <v>8000.69</v>
      </c>
      <c r="H44" s="27">
        <v>908.85</v>
      </c>
      <c r="I44" s="31">
        <v>1054.1600000000001</v>
      </c>
      <c r="J44" s="28"/>
      <c r="K44" s="28"/>
      <c r="L44" s="31">
        <v>2085.91</v>
      </c>
      <c r="M44" s="25">
        <f t="shared" si="0"/>
        <v>5914.78</v>
      </c>
    </row>
    <row r="45" spans="1:14" s="30" customFormat="1" x14ac:dyDescent="0.3">
      <c r="A45" s="23" t="s">
        <v>113</v>
      </c>
      <c r="B45" s="23" t="s">
        <v>18</v>
      </c>
      <c r="C45" s="24">
        <v>3464.3</v>
      </c>
      <c r="D45" s="27"/>
      <c r="E45" s="25"/>
      <c r="F45" s="25"/>
      <c r="G45" s="24">
        <v>3545.3</v>
      </c>
      <c r="H45" s="27">
        <v>314.52999999999997</v>
      </c>
      <c r="I45" s="27">
        <v>70.05</v>
      </c>
      <c r="J45" s="28"/>
      <c r="K45" s="28"/>
      <c r="L45" s="27">
        <v>550.74</v>
      </c>
      <c r="M45" s="25">
        <f t="shared" si="0"/>
        <v>2994.5600000000004</v>
      </c>
    </row>
    <row r="46" spans="1:14" s="30" customFormat="1" x14ac:dyDescent="0.3">
      <c r="A46" s="23" t="s">
        <v>47</v>
      </c>
      <c r="B46" s="23" t="s">
        <v>18</v>
      </c>
      <c r="C46" s="24">
        <v>3672.17</v>
      </c>
      <c r="D46" s="25"/>
      <c r="E46" s="25"/>
      <c r="F46" s="25"/>
      <c r="G46" s="24">
        <v>3794.58</v>
      </c>
      <c r="H46" s="14">
        <v>9.18</v>
      </c>
      <c r="I46" s="27"/>
      <c r="J46" s="28"/>
      <c r="K46" s="28"/>
      <c r="L46" s="31">
        <v>3681.35</v>
      </c>
      <c r="M46" s="25">
        <f t="shared" si="0"/>
        <v>113.23000000000002</v>
      </c>
    </row>
    <row r="47" spans="1:14" s="30" customFormat="1" x14ac:dyDescent="0.3">
      <c r="A47" s="23" t="s">
        <v>125</v>
      </c>
      <c r="B47" s="23" t="s">
        <v>18</v>
      </c>
      <c r="C47" s="24">
        <v>3464.3</v>
      </c>
      <c r="D47" s="25"/>
      <c r="E47" s="25">
        <v>680.44</v>
      </c>
      <c r="F47" s="25"/>
      <c r="G47" s="24">
        <v>2066.16</v>
      </c>
      <c r="H47" s="27">
        <v>103.92</v>
      </c>
      <c r="I47" s="27"/>
      <c r="J47" s="28"/>
      <c r="K47" s="28"/>
      <c r="L47" s="31">
        <v>107.93</v>
      </c>
      <c r="M47" s="25">
        <f t="shared" si="0"/>
        <v>1958.2299999999998</v>
      </c>
    </row>
    <row r="48" spans="1:14" s="30" customFormat="1" x14ac:dyDescent="0.3">
      <c r="A48" s="23" t="s">
        <v>48</v>
      </c>
      <c r="B48" s="23" t="s">
        <v>18</v>
      </c>
      <c r="C48" s="24">
        <v>3672.16</v>
      </c>
      <c r="D48" s="27"/>
      <c r="E48" s="25"/>
      <c r="F48" s="25"/>
      <c r="G48" s="24">
        <v>3712.66</v>
      </c>
      <c r="H48" s="27">
        <v>339.47</v>
      </c>
      <c r="I48" s="27">
        <v>101.22</v>
      </c>
      <c r="J48" s="28"/>
      <c r="K48" s="31"/>
      <c r="L48" s="27">
        <v>609.5</v>
      </c>
      <c r="M48" s="25">
        <f t="shared" si="0"/>
        <v>3103.16</v>
      </c>
    </row>
    <row r="49" spans="1:13" s="30" customFormat="1" x14ac:dyDescent="0.3">
      <c r="A49" s="23" t="s">
        <v>49</v>
      </c>
      <c r="B49" s="23" t="s">
        <v>50</v>
      </c>
      <c r="C49" s="24">
        <v>20296.29</v>
      </c>
      <c r="D49" s="25"/>
      <c r="E49" s="25"/>
      <c r="F49" s="25"/>
      <c r="G49" s="24">
        <v>20296.29</v>
      </c>
      <c r="H49" s="27">
        <v>908.85</v>
      </c>
      <c r="I49" s="31">
        <v>4394.45</v>
      </c>
      <c r="J49" s="28"/>
      <c r="K49" s="28"/>
      <c r="L49" s="31">
        <v>5864.76</v>
      </c>
      <c r="M49" s="25">
        <f t="shared" si="0"/>
        <v>14431.53</v>
      </c>
    </row>
    <row r="50" spans="1:13" s="30" customFormat="1" x14ac:dyDescent="0.3">
      <c r="A50" s="23" t="s">
        <v>51</v>
      </c>
      <c r="B50" s="23" t="s">
        <v>52</v>
      </c>
      <c r="C50" s="24">
        <v>13138.83</v>
      </c>
      <c r="D50" s="31"/>
      <c r="E50" s="25"/>
      <c r="F50" s="25"/>
      <c r="G50" s="24">
        <v>13601.12</v>
      </c>
      <c r="H50" s="27">
        <v>908.85</v>
      </c>
      <c r="I50" s="31">
        <v>2583.14</v>
      </c>
      <c r="J50" s="28"/>
      <c r="K50" s="31"/>
      <c r="L50" s="31">
        <v>3621.72</v>
      </c>
      <c r="M50" s="25">
        <f t="shared" si="0"/>
        <v>9979.4000000000015</v>
      </c>
    </row>
    <row r="51" spans="1:13" s="30" customFormat="1" x14ac:dyDescent="0.3">
      <c r="A51" s="23" t="s">
        <v>53</v>
      </c>
      <c r="B51" s="23" t="s">
        <v>18</v>
      </c>
      <c r="C51" s="24">
        <v>3672.17</v>
      </c>
      <c r="D51" s="25"/>
      <c r="E51" s="31">
        <v>1701.09</v>
      </c>
      <c r="F51" s="25"/>
      <c r="G51" s="24">
        <v>5373.26</v>
      </c>
      <c r="H51" s="27">
        <v>339.47</v>
      </c>
      <c r="I51" s="27">
        <v>101.23</v>
      </c>
      <c r="J51" s="28"/>
      <c r="K51" s="28"/>
      <c r="L51" s="27">
        <v>549.20000000000005</v>
      </c>
      <c r="M51" s="25">
        <f t="shared" si="0"/>
        <v>4824.0600000000004</v>
      </c>
    </row>
    <row r="52" spans="1:13" s="30" customFormat="1" x14ac:dyDescent="0.3">
      <c r="A52" s="23" t="s">
        <v>54</v>
      </c>
      <c r="B52" s="23" t="s">
        <v>52</v>
      </c>
      <c r="C52" s="24">
        <v>11844.96</v>
      </c>
      <c r="D52" s="31"/>
      <c r="E52" s="25"/>
      <c r="F52" s="25"/>
      <c r="G52" s="24">
        <v>29414.98</v>
      </c>
      <c r="H52" s="27"/>
      <c r="I52" s="31"/>
      <c r="J52" s="28"/>
      <c r="K52" s="31"/>
      <c r="L52" s="31">
        <v>29414.98</v>
      </c>
      <c r="M52" s="25">
        <f t="shared" si="0"/>
        <v>0</v>
      </c>
    </row>
    <row r="53" spans="1:13" s="30" customFormat="1" x14ac:dyDescent="0.3">
      <c r="A53" s="23" t="s">
        <v>55</v>
      </c>
      <c r="B53" s="23" t="s">
        <v>52</v>
      </c>
      <c r="C53" s="24">
        <v>11844.96</v>
      </c>
      <c r="D53" s="25">
        <f>1903.53+70.63</f>
        <v>1974.1599999999999</v>
      </c>
      <c r="E53" s="25"/>
      <c r="F53" s="25"/>
      <c r="G53" s="24">
        <v>14474.73</v>
      </c>
      <c r="H53" s="27">
        <v>687.51</v>
      </c>
      <c r="I53" s="27">
        <v>598.52</v>
      </c>
      <c r="J53" s="28"/>
      <c r="K53" s="28">
        <v>5769.42</v>
      </c>
      <c r="L53" s="31">
        <v>8981.6200000000008</v>
      </c>
      <c r="M53" s="25">
        <f t="shared" si="0"/>
        <v>5493.1099999999988</v>
      </c>
    </row>
    <row r="54" spans="1:13" s="30" customFormat="1" x14ac:dyDescent="0.3">
      <c r="A54" s="23" t="s">
        <v>96</v>
      </c>
      <c r="B54" s="23" t="s">
        <v>18</v>
      </c>
      <c r="C54" s="24">
        <v>3464.3</v>
      </c>
      <c r="D54" s="25">
        <f>927.88+34.43</f>
        <v>962.31</v>
      </c>
      <c r="E54" s="25"/>
      <c r="F54" s="25"/>
      <c r="G54" s="24">
        <v>4507.6000000000004</v>
      </c>
      <c r="H54" s="27">
        <v>53.63</v>
      </c>
      <c r="I54" s="27"/>
      <c r="J54" s="28"/>
      <c r="K54" s="31">
        <v>3415.11</v>
      </c>
      <c r="L54" s="31">
        <v>4331.09</v>
      </c>
      <c r="M54" s="25">
        <f t="shared" si="0"/>
        <v>176.51000000000022</v>
      </c>
    </row>
    <row r="55" spans="1:13" s="30" customFormat="1" x14ac:dyDescent="0.3">
      <c r="A55" s="23" t="s">
        <v>56</v>
      </c>
      <c r="B55" s="23" t="s">
        <v>36</v>
      </c>
      <c r="C55" s="24">
        <v>3645.42</v>
      </c>
      <c r="D55" s="25">
        <f>663.95+24.63</f>
        <v>688.58</v>
      </c>
      <c r="E55" s="25"/>
      <c r="F55" s="25"/>
      <c r="G55" s="24">
        <v>4979.33</v>
      </c>
      <c r="H55" s="27">
        <v>129.85</v>
      </c>
      <c r="I55" s="27"/>
      <c r="J55" s="28"/>
      <c r="K55" s="28">
        <v>2428.7199999999998</v>
      </c>
      <c r="L55" s="31">
        <v>3428.02</v>
      </c>
      <c r="M55" s="25">
        <f t="shared" si="0"/>
        <v>1551.31</v>
      </c>
    </row>
    <row r="56" spans="1:13" s="30" customFormat="1" x14ac:dyDescent="0.3">
      <c r="A56" s="23" t="s">
        <v>118</v>
      </c>
      <c r="B56" s="23" t="s">
        <v>18</v>
      </c>
      <c r="C56" s="24">
        <v>3464.3</v>
      </c>
      <c r="D56" s="25"/>
      <c r="E56" s="25"/>
      <c r="F56" s="25"/>
      <c r="G56" s="24">
        <v>3545.3</v>
      </c>
      <c r="H56" s="27">
        <v>314.52999999999997</v>
      </c>
      <c r="I56" s="27">
        <v>70.05</v>
      </c>
      <c r="J56" s="28"/>
      <c r="K56" s="28"/>
      <c r="L56" s="27">
        <v>455.09</v>
      </c>
      <c r="M56" s="25">
        <f t="shared" si="0"/>
        <v>3090.21</v>
      </c>
    </row>
    <row r="57" spans="1:13" s="30" customFormat="1" x14ac:dyDescent="0.3">
      <c r="A57" s="23" t="s">
        <v>57</v>
      </c>
      <c r="B57" s="23" t="s">
        <v>36</v>
      </c>
      <c r="C57" s="24">
        <v>3570.88</v>
      </c>
      <c r="D57" s="27">
        <v>573.86</v>
      </c>
      <c r="E57" s="25"/>
      <c r="F57" s="25"/>
      <c r="G57" s="24">
        <v>4206.53</v>
      </c>
      <c r="H57" s="27">
        <v>147.16999999999999</v>
      </c>
      <c r="I57" s="27"/>
      <c r="J57" s="28"/>
      <c r="K57" s="28">
        <v>2108.65</v>
      </c>
      <c r="L57" s="31">
        <v>2698.45</v>
      </c>
      <c r="M57" s="25">
        <f t="shared" si="0"/>
        <v>1508.08</v>
      </c>
    </row>
    <row r="58" spans="1:13" s="30" customFormat="1" x14ac:dyDescent="0.3">
      <c r="A58" s="23" t="s">
        <v>58</v>
      </c>
      <c r="B58" s="23" t="s">
        <v>59</v>
      </c>
      <c r="C58" s="24">
        <v>15951.04</v>
      </c>
      <c r="D58" s="25">
        <v>2563.4</v>
      </c>
      <c r="E58" s="25"/>
      <c r="F58" s="25"/>
      <c r="G58" s="24">
        <v>20091.32</v>
      </c>
      <c r="H58" s="27">
        <v>908.85</v>
      </c>
      <c r="I58" s="31">
        <v>1163.1099999999999</v>
      </c>
      <c r="J58" s="28"/>
      <c r="K58" s="28">
        <v>7787.31</v>
      </c>
      <c r="L58" s="31">
        <v>12471.45</v>
      </c>
      <c r="M58" s="25">
        <f t="shared" si="0"/>
        <v>7619.869999999999</v>
      </c>
    </row>
    <row r="59" spans="1:13" s="30" customFormat="1" x14ac:dyDescent="0.3">
      <c r="A59" s="23" t="s">
        <v>60</v>
      </c>
      <c r="B59" s="23" t="s">
        <v>36</v>
      </c>
      <c r="C59" s="24">
        <v>3570.89</v>
      </c>
      <c r="D59" s="27">
        <v>38.26</v>
      </c>
      <c r="E59" s="25"/>
      <c r="F59" s="25"/>
      <c r="G59" s="24">
        <v>3770.1</v>
      </c>
      <c r="H59" s="27">
        <v>327.32</v>
      </c>
      <c r="I59" s="27">
        <v>86.03</v>
      </c>
      <c r="J59" s="28"/>
      <c r="K59" s="27">
        <v>153.04</v>
      </c>
      <c r="L59" s="31">
        <v>1070.8</v>
      </c>
      <c r="M59" s="25">
        <f t="shared" si="0"/>
        <v>2699.3</v>
      </c>
    </row>
    <row r="60" spans="1:13" s="30" customFormat="1" x14ac:dyDescent="0.3">
      <c r="A60" s="23" t="s">
        <v>61</v>
      </c>
      <c r="B60" s="23" t="s">
        <v>62</v>
      </c>
      <c r="C60" s="24">
        <v>10074.34</v>
      </c>
      <c r="D60" s="25"/>
      <c r="E60" s="25">
        <v>2938.35</v>
      </c>
      <c r="F60" s="25"/>
      <c r="G60" s="24">
        <v>13053.19</v>
      </c>
      <c r="H60" s="27">
        <v>908.85</v>
      </c>
      <c r="I60" s="31">
        <v>2443.6</v>
      </c>
      <c r="J60" s="28"/>
      <c r="K60" s="28"/>
      <c r="L60" s="31">
        <v>3626.39</v>
      </c>
      <c r="M60" s="25">
        <f t="shared" si="0"/>
        <v>9426.8000000000011</v>
      </c>
    </row>
    <row r="61" spans="1:13" s="30" customFormat="1" x14ac:dyDescent="0.3">
      <c r="A61" s="23" t="s">
        <v>99</v>
      </c>
      <c r="B61" s="23" t="s">
        <v>110</v>
      </c>
      <c r="C61" s="24">
        <v>3645.42</v>
      </c>
      <c r="D61" s="25"/>
      <c r="E61" s="31">
        <v>1391.75</v>
      </c>
      <c r="F61" s="25"/>
      <c r="G61" s="24">
        <v>5118.17</v>
      </c>
      <c r="H61" s="27">
        <v>524.01</v>
      </c>
      <c r="I61" s="27">
        <v>362.83</v>
      </c>
      <c r="J61" s="28"/>
      <c r="K61" s="28"/>
      <c r="L61" s="27">
        <v>976.53</v>
      </c>
      <c r="M61" s="25">
        <f>SUM(G61-L61)</f>
        <v>4141.6400000000003</v>
      </c>
    </row>
    <row r="62" spans="1:13" s="30" customFormat="1" x14ac:dyDescent="0.3">
      <c r="A62" s="23" t="s">
        <v>63</v>
      </c>
      <c r="B62" s="23" t="s">
        <v>36</v>
      </c>
      <c r="C62" s="24">
        <v>3469.83</v>
      </c>
      <c r="D62" s="25">
        <f>371.74+13.8</f>
        <v>385.54</v>
      </c>
      <c r="E62" s="25"/>
      <c r="F62" s="25"/>
      <c r="G62" s="24">
        <v>3936.37</v>
      </c>
      <c r="H62" s="27">
        <v>191.97</v>
      </c>
      <c r="I62" s="27"/>
      <c r="J62" s="28"/>
      <c r="K62" s="28">
        <v>1372.95</v>
      </c>
      <c r="L62" s="31">
        <v>1878.76</v>
      </c>
      <c r="M62" s="25">
        <f t="shared" si="0"/>
        <v>2057.6099999999997</v>
      </c>
    </row>
    <row r="63" spans="1:13" s="30" customFormat="1" x14ac:dyDescent="0.3">
      <c r="A63" s="23" t="s">
        <v>64</v>
      </c>
      <c r="B63" s="23" t="s">
        <v>18</v>
      </c>
      <c r="C63" s="24">
        <v>3464.3</v>
      </c>
      <c r="D63" s="25"/>
      <c r="E63" s="25"/>
      <c r="F63" s="25"/>
      <c r="G63" s="24">
        <v>4109.63</v>
      </c>
      <c r="H63" s="27">
        <v>314.52999999999997</v>
      </c>
      <c r="I63" s="27">
        <v>70.05</v>
      </c>
      <c r="J63" s="28"/>
      <c r="K63" s="28"/>
      <c r="L63" s="31">
        <v>1015.09</v>
      </c>
      <c r="M63" s="25">
        <f t="shared" si="0"/>
        <v>3094.54</v>
      </c>
    </row>
    <row r="64" spans="1:13" s="30" customFormat="1" x14ac:dyDescent="0.3">
      <c r="A64" s="23" t="s">
        <v>65</v>
      </c>
      <c r="B64" s="23" t="s">
        <v>66</v>
      </c>
      <c r="C64" s="24">
        <v>10074.34</v>
      </c>
      <c r="D64" s="31"/>
      <c r="E64" s="25"/>
      <c r="F64" s="25"/>
      <c r="G64" s="24">
        <v>10155.34</v>
      </c>
      <c r="H64" s="27">
        <v>908.85</v>
      </c>
      <c r="I64" s="31">
        <v>1583.41</v>
      </c>
      <c r="J64" s="28"/>
      <c r="K64" s="31"/>
      <c r="L64" s="31">
        <v>5409.27</v>
      </c>
      <c r="M64" s="25">
        <f t="shared" si="0"/>
        <v>4746.07</v>
      </c>
    </row>
    <row r="65" spans="1:13" s="30" customFormat="1" x14ac:dyDescent="0.3">
      <c r="A65" s="23" t="s">
        <v>67</v>
      </c>
      <c r="B65" s="23" t="s">
        <v>52</v>
      </c>
      <c r="C65" s="24">
        <v>13196.35</v>
      </c>
      <c r="D65" s="31">
        <v>2392.5100000000002</v>
      </c>
      <c r="E65" s="27">
        <v>391.78</v>
      </c>
      <c r="F65" s="25"/>
      <c r="G65" s="24">
        <v>26314.7</v>
      </c>
      <c r="H65" s="27">
        <v>889.83</v>
      </c>
      <c r="I65" s="31">
        <v>1013.04</v>
      </c>
      <c r="J65" s="28"/>
      <c r="K65" s="31">
        <v>14958.39</v>
      </c>
      <c r="L65" s="31">
        <v>19980.82</v>
      </c>
      <c r="M65" s="25">
        <f t="shared" si="0"/>
        <v>6333.880000000001</v>
      </c>
    </row>
    <row r="66" spans="1:13" s="30" customFormat="1" x14ac:dyDescent="0.3">
      <c r="A66" s="23" t="s">
        <v>69</v>
      </c>
      <c r="B66" s="23" t="s">
        <v>18</v>
      </c>
      <c r="C66" s="24">
        <v>3672.17</v>
      </c>
      <c r="D66" s="25"/>
      <c r="E66" s="25"/>
      <c r="F66" s="25"/>
      <c r="G66" s="24">
        <v>3753.17</v>
      </c>
      <c r="H66" s="27">
        <v>339.47</v>
      </c>
      <c r="I66" s="27">
        <v>101.23</v>
      </c>
      <c r="J66" s="28"/>
      <c r="K66" s="28"/>
      <c r="L66" s="27">
        <v>653.32000000000005</v>
      </c>
      <c r="M66" s="25">
        <f t="shared" si="0"/>
        <v>3099.85</v>
      </c>
    </row>
    <row r="67" spans="1:13" s="30" customFormat="1" x14ac:dyDescent="0.3">
      <c r="A67" s="23" t="s">
        <v>70</v>
      </c>
      <c r="B67" s="23" t="s">
        <v>20</v>
      </c>
      <c r="C67" s="24">
        <v>13196.35</v>
      </c>
      <c r="D67" s="27"/>
      <c r="E67" s="31">
        <f>740.26+246.75</f>
        <v>987.01</v>
      </c>
      <c r="F67" s="25"/>
      <c r="G67" s="24">
        <v>14223.86</v>
      </c>
      <c r="H67" s="27">
        <v>908.85</v>
      </c>
      <c r="I67" s="31">
        <v>2713.39</v>
      </c>
      <c r="J67" s="28"/>
      <c r="K67" s="31"/>
      <c r="L67" s="31">
        <v>3694.58</v>
      </c>
      <c r="M67" s="25">
        <f t="shared" si="0"/>
        <v>10529.28</v>
      </c>
    </row>
    <row r="68" spans="1:13" s="39" customFormat="1" x14ac:dyDescent="0.3">
      <c r="A68" s="36" t="s">
        <v>71</v>
      </c>
      <c r="B68" s="36" t="s">
        <v>111</v>
      </c>
      <c r="C68" s="37">
        <v>3645.42</v>
      </c>
      <c r="D68" s="31"/>
      <c r="E68" s="31">
        <v>6428.92</v>
      </c>
      <c r="F68" s="38"/>
      <c r="G68" s="24">
        <v>10155.34</v>
      </c>
      <c r="H68" s="27">
        <v>908.85</v>
      </c>
      <c r="I68" s="31">
        <v>1635.55</v>
      </c>
      <c r="J68" s="28"/>
      <c r="K68" s="28"/>
      <c r="L68" s="31">
        <v>2709.72</v>
      </c>
      <c r="M68" s="25">
        <f t="shared" si="0"/>
        <v>7445.6200000000008</v>
      </c>
    </row>
    <row r="69" spans="1:13" s="30" customFormat="1" x14ac:dyDescent="0.3">
      <c r="A69" s="23" t="s">
        <v>72</v>
      </c>
      <c r="B69" s="23" t="s">
        <v>68</v>
      </c>
      <c r="C69" s="24">
        <v>15951.04</v>
      </c>
      <c r="D69" s="25"/>
      <c r="E69" s="25"/>
      <c r="F69" s="25"/>
      <c r="G69" s="24">
        <v>15991.54</v>
      </c>
      <c r="H69" s="27">
        <v>908.85</v>
      </c>
      <c r="I69" s="31">
        <v>3251.64</v>
      </c>
      <c r="J69" s="28"/>
      <c r="K69" s="28"/>
      <c r="L69" s="31">
        <v>4269.95</v>
      </c>
      <c r="M69" s="25">
        <f t="shared" si="0"/>
        <v>11721.59</v>
      </c>
    </row>
    <row r="70" spans="1:13" s="30" customFormat="1" x14ac:dyDescent="0.3">
      <c r="A70" s="23" t="s">
        <v>73</v>
      </c>
      <c r="B70" s="23" t="s">
        <v>89</v>
      </c>
      <c r="C70" s="24">
        <v>12969.88</v>
      </c>
      <c r="D70" s="25"/>
      <c r="E70" s="25"/>
      <c r="F70" s="25"/>
      <c r="G70" s="24">
        <v>13010.38</v>
      </c>
      <c r="H70" s="27">
        <v>908.85</v>
      </c>
      <c r="I70" s="31">
        <v>2379.69</v>
      </c>
      <c r="J70" s="28"/>
      <c r="K70" s="28"/>
      <c r="L70" s="31">
        <v>4010.35</v>
      </c>
      <c r="M70" s="25">
        <f t="shared" si="0"/>
        <v>9000.0299999999988</v>
      </c>
    </row>
    <row r="71" spans="1:13" s="30" customFormat="1" x14ac:dyDescent="0.3">
      <c r="A71" s="23" t="s">
        <v>74</v>
      </c>
      <c r="B71" s="23" t="s">
        <v>112</v>
      </c>
      <c r="C71" s="24">
        <v>8192.0400000000009</v>
      </c>
      <c r="D71" s="27"/>
      <c r="E71" s="31">
        <v>1882.29</v>
      </c>
      <c r="F71" s="25"/>
      <c r="G71" s="24">
        <v>10719.66</v>
      </c>
      <c r="H71" s="27">
        <v>908.85</v>
      </c>
      <c r="I71" s="31">
        <v>1583.41</v>
      </c>
      <c r="J71" s="28"/>
      <c r="K71" s="31"/>
      <c r="L71" s="31">
        <v>3727.55</v>
      </c>
      <c r="M71" s="25">
        <f t="shared" si="0"/>
        <v>6992.11</v>
      </c>
    </row>
    <row r="72" spans="1:13" s="30" customFormat="1" x14ac:dyDescent="0.3">
      <c r="A72" s="23" t="s">
        <v>119</v>
      </c>
      <c r="B72" s="23" t="s">
        <v>18</v>
      </c>
      <c r="C72" s="24">
        <v>3464.3</v>
      </c>
      <c r="D72" s="27"/>
      <c r="E72" s="31"/>
      <c r="F72" s="25"/>
      <c r="G72" s="24">
        <v>3545.3</v>
      </c>
      <c r="H72" s="27">
        <v>314.52999999999997</v>
      </c>
      <c r="I72" s="27">
        <v>70.05</v>
      </c>
      <c r="J72" s="28"/>
      <c r="K72" s="31"/>
      <c r="L72" s="27">
        <v>454.65</v>
      </c>
      <c r="M72" s="25">
        <f t="shared" si="0"/>
        <v>3090.65</v>
      </c>
    </row>
    <row r="73" spans="1:13" s="30" customFormat="1" x14ac:dyDescent="0.3">
      <c r="A73" s="23" t="s">
        <v>76</v>
      </c>
      <c r="B73" s="23" t="s">
        <v>20</v>
      </c>
      <c r="C73" s="24">
        <v>13066.98</v>
      </c>
      <c r="D73" s="27"/>
      <c r="E73" s="25"/>
      <c r="F73" s="25"/>
      <c r="G73" s="24">
        <v>13107.48</v>
      </c>
      <c r="H73" s="27">
        <v>908.85</v>
      </c>
      <c r="I73" s="31">
        <v>2458.5300000000002</v>
      </c>
      <c r="J73" s="28"/>
      <c r="K73" s="31"/>
      <c r="L73" s="31">
        <v>3505.76</v>
      </c>
      <c r="M73" s="25">
        <f t="shared" si="0"/>
        <v>9601.7199999999993</v>
      </c>
    </row>
    <row r="74" spans="1:13" s="30" customFormat="1" x14ac:dyDescent="0.3">
      <c r="A74" s="23" t="s">
        <v>103</v>
      </c>
      <c r="B74" s="23" t="s">
        <v>20</v>
      </c>
      <c r="C74" s="24">
        <v>11494.89</v>
      </c>
      <c r="D74" s="25"/>
      <c r="E74" s="25"/>
      <c r="F74" s="25"/>
      <c r="G74" s="24">
        <v>11494.89</v>
      </c>
      <c r="H74" s="27">
        <v>908.85</v>
      </c>
      <c r="I74" s="31">
        <v>2026.2</v>
      </c>
      <c r="J74" s="28"/>
      <c r="K74" s="28"/>
      <c r="L74" s="31">
        <v>3051.13</v>
      </c>
      <c r="M74" s="25">
        <f t="shared" si="0"/>
        <v>8443.7599999999984</v>
      </c>
    </row>
    <row r="75" spans="1:13" s="30" customFormat="1" x14ac:dyDescent="0.3">
      <c r="A75" s="23" t="s">
        <v>78</v>
      </c>
      <c r="B75" s="23" t="s">
        <v>20</v>
      </c>
      <c r="C75" s="24">
        <v>13196.35</v>
      </c>
      <c r="D75" s="31"/>
      <c r="E75" s="25"/>
      <c r="F75" s="25"/>
      <c r="G75" s="24">
        <v>13277.35</v>
      </c>
      <c r="H75" s="27">
        <v>908.85</v>
      </c>
      <c r="I75" s="31">
        <v>2494.1</v>
      </c>
      <c r="J75" s="28"/>
      <c r="K75" s="28"/>
      <c r="L75" s="31">
        <v>3444.69</v>
      </c>
      <c r="M75" s="25">
        <f t="shared" si="0"/>
        <v>9832.66</v>
      </c>
    </row>
    <row r="76" spans="1:13" s="30" customFormat="1" x14ac:dyDescent="0.3">
      <c r="A76" s="23" t="s">
        <v>79</v>
      </c>
      <c r="B76" s="23" t="s">
        <v>36</v>
      </c>
      <c r="C76" s="24">
        <v>3368.77</v>
      </c>
      <c r="D76" s="27"/>
      <c r="E76" s="25"/>
      <c r="F76" s="25"/>
      <c r="G76" s="24">
        <v>3409.27</v>
      </c>
      <c r="H76" s="27">
        <v>303.07</v>
      </c>
      <c r="I76" s="27">
        <v>55.72</v>
      </c>
      <c r="J76" s="28"/>
      <c r="K76" s="28"/>
      <c r="L76" s="27">
        <v>684.79</v>
      </c>
      <c r="M76" s="25">
        <f t="shared" si="0"/>
        <v>2724.48</v>
      </c>
    </row>
    <row r="77" spans="1:13" s="30" customFormat="1" x14ac:dyDescent="0.3">
      <c r="A77" s="23" t="s">
        <v>80</v>
      </c>
      <c r="B77" s="23" t="s">
        <v>36</v>
      </c>
      <c r="C77" s="24">
        <v>3606.6</v>
      </c>
      <c r="D77" s="25"/>
      <c r="E77" s="25"/>
      <c r="F77" s="25"/>
      <c r="G77" s="24">
        <v>4251.93</v>
      </c>
      <c r="H77" s="27">
        <v>331.61</v>
      </c>
      <c r="I77" s="27">
        <v>91.39</v>
      </c>
      <c r="J77" s="28"/>
      <c r="K77" s="28"/>
      <c r="L77" s="27">
        <v>507.19</v>
      </c>
      <c r="M77" s="25">
        <f t="shared" si="0"/>
        <v>3744.7400000000002</v>
      </c>
    </row>
    <row r="78" spans="1:13" s="30" customFormat="1" x14ac:dyDescent="0.3">
      <c r="A78" s="23" t="s">
        <v>81</v>
      </c>
      <c r="B78" s="23" t="s">
        <v>82</v>
      </c>
      <c r="C78" s="24">
        <v>11494.89</v>
      </c>
      <c r="D78" s="31">
        <f>615.76+22.84+123.15+4.57</f>
        <v>766.32</v>
      </c>
      <c r="E78" s="25"/>
      <c r="F78" s="25"/>
      <c r="G78" s="24">
        <v>12886.74</v>
      </c>
      <c r="H78" s="27">
        <v>908.85</v>
      </c>
      <c r="I78" s="31">
        <v>1554.86</v>
      </c>
      <c r="J78" s="28"/>
      <c r="K78" s="31">
        <v>2649.19</v>
      </c>
      <c r="L78" s="31">
        <v>5648.82</v>
      </c>
      <c r="M78" s="25">
        <f t="shared" si="0"/>
        <v>7237.92</v>
      </c>
    </row>
    <row r="79" spans="1:13" s="30" customFormat="1" x14ac:dyDescent="0.3">
      <c r="A79" s="23" t="s">
        <v>83</v>
      </c>
      <c r="B79" s="23" t="s">
        <v>36</v>
      </c>
      <c r="C79" s="24">
        <v>3368.77</v>
      </c>
      <c r="D79" s="27">
        <v>36.68</v>
      </c>
      <c r="E79" s="25"/>
      <c r="F79" s="25"/>
      <c r="G79" s="24">
        <v>3489.56</v>
      </c>
      <c r="H79" s="27">
        <v>290.23</v>
      </c>
      <c r="I79" s="27">
        <v>46.24</v>
      </c>
      <c r="J79" s="28"/>
      <c r="K79" s="31">
        <v>135.51</v>
      </c>
      <c r="L79" s="27">
        <v>633.94000000000005</v>
      </c>
      <c r="M79" s="25">
        <f t="shared" si="0"/>
        <v>2855.62</v>
      </c>
    </row>
    <row r="80" spans="1:13" s="30" customFormat="1" x14ac:dyDescent="0.3">
      <c r="A80" s="23" t="s">
        <v>84</v>
      </c>
      <c r="B80" s="14" t="s">
        <v>128</v>
      </c>
      <c r="C80" s="24">
        <v>3645.42</v>
      </c>
      <c r="D80" s="27">
        <v>357.07</v>
      </c>
      <c r="E80" s="25">
        <v>5786.03</v>
      </c>
      <c r="F80" s="25"/>
      <c r="G80" s="24">
        <v>15777.04</v>
      </c>
      <c r="H80" s="27">
        <v>908.85</v>
      </c>
      <c r="I80" s="31">
        <v>1403.52</v>
      </c>
      <c r="J80" s="28"/>
      <c r="K80" s="28">
        <v>6131.01</v>
      </c>
      <c r="L80" s="31">
        <v>8939.4599999999991</v>
      </c>
      <c r="M80" s="25">
        <f t="shared" si="0"/>
        <v>6837.5800000000017</v>
      </c>
    </row>
    <row r="81" spans="1:13" s="30" customFormat="1" x14ac:dyDescent="0.3">
      <c r="A81" s="23" t="s">
        <v>85</v>
      </c>
      <c r="B81" s="23" t="s">
        <v>18</v>
      </c>
      <c r="C81" s="24">
        <v>3568.24</v>
      </c>
      <c r="D81" s="27"/>
      <c r="E81" s="31">
        <v>1701.09</v>
      </c>
      <c r="F81" s="25"/>
      <c r="G81" s="24">
        <v>5269.33</v>
      </c>
      <c r="H81" s="27">
        <v>327</v>
      </c>
      <c r="I81" s="27">
        <v>85.64</v>
      </c>
      <c r="J81" s="28"/>
      <c r="K81" s="27"/>
      <c r="L81" s="27">
        <v>781.03</v>
      </c>
      <c r="M81" s="25">
        <f t="shared" si="0"/>
        <v>4488.3</v>
      </c>
    </row>
    <row r="82" spans="1:13" s="30" customFormat="1" x14ac:dyDescent="0.3">
      <c r="A82" s="23" t="s">
        <v>86</v>
      </c>
      <c r="B82" s="23" t="s">
        <v>87</v>
      </c>
      <c r="C82" s="24">
        <v>3570.88</v>
      </c>
      <c r="D82" s="27"/>
      <c r="E82" s="31">
        <v>6503.46</v>
      </c>
      <c r="F82" s="25"/>
      <c r="G82" s="24">
        <v>10114.84</v>
      </c>
      <c r="H82" s="27">
        <v>908.85</v>
      </c>
      <c r="I82" s="31">
        <v>1635.55</v>
      </c>
      <c r="J82" s="28"/>
      <c r="K82" s="31"/>
      <c r="L82" s="31">
        <v>2757.06</v>
      </c>
      <c r="M82" s="25">
        <f t="shared" si="0"/>
        <v>7357.7800000000007</v>
      </c>
    </row>
    <row r="83" spans="1:13" s="30" customFormat="1" x14ac:dyDescent="0.3">
      <c r="A83" s="23" t="s">
        <v>88</v>
      </c>
      <c r="B83" s="23" t="s">
        <v>77</v>
      </c>
      <c r="C83" s="24">
        <v>12926.63</v>
      </c>
      <c r="D83" s="25">
        <v>377</v>
      </c>
      <c r="E83" s="31">
        <v>3769.08</v>
      </c>
      <c r="F83" s="25"/>
      <c r="G83" s="24">
        <v>17507.18</v>
      </c>
      <c r="H83" s="27">
        <v>908.85</v>
      </c>
      <c r="I83" s="31">
        <v>3160.61</v>
      </c>
      <c r="J83" s="28"/>
      <c r="K83" s="31">
        <v>1153.3599999999999</v>
      </c>
      <c r="L83" s="31">
        <v>6475.08</v>
      </c>
      <c r="M83" s="25">
        <f t="shared" si="0"/>
        <v>11032.1</v>
      </c>
    </row>
    <row r="84" spans="1:13" s="30" customFormat="1" x14ac:dyDescent="0.3">
      <c r="A84" s="23" t="s">
        <v>90</v>
      </c>
      <c r="B84" s="23" t="s">
        <v>91</v>
      </c>
      <c r="C84" s="24">
        <v>3645.42</v>
      </c>
      <c r="D84" s="27"/>
      <c r="E84" s="31">
        <v>1391.75</v>
      </c>
      <c r="F84" s="25"/>
      <c r="G84" s="24">
        <v>5642</v>
      </c>
      <c r="H84" s="27">
        <v>524.01</v>
      </c>
      <c r="I84" s="27">
        <v>362.83</v>
      </c>
      <c r="J84" s="28"/>
      <c r="K84" s="28"/>
      <c r="L84" s="31">
        <v>1276.28</v>
      </c>
      <c r="M84" s="25">
        <f t="shared" si="0"/>
        <v>4365.72</v>
      </c>
    </row>
    <row r="85" spans="1:13" s="30" customFormat="1" x14ac:dyDescent="0.3">
      <c r="A85" s="23" t="s">
        <v>126</v>
      </c>
      <c r="B85" s="23" t="s">
        <v>127</v>
      </c>
      <c r="C85" s="24">
        <v>7284.7</v>
      </c>
      <c r="D85" s="27"/>
      <c r="E85" s="31"/>
      <c r="F85" s="25"/>
      <c r="G85" s="24">
        <v>3399.53</v>
      </c>
      <c r="H85" s="27">
        <v>306.76</v>
      </c>
      <c r="I85" s="27">
        <v>60.33</v>
      </c>
      <c r="J85" s="28"/>
      <c r="K85" s="28"/>
      <c r="L85" s="31">
        <v>371.99</v>
      </c>
      <c r="M85" s="25">
        <f t="shared" si="0"/>
        <v>3027.54</v>
      </c>
    </row>
    <row r="86" spans="1:13" s="30" customFormat="1" x14ac:dyDescent="0.3">
      <c r="A86" s="23" t="s">
        <v>98</v>
      </c>
      <c r="B86" s="23" t="s">
        <v>120</v>
      </c>
      <c r="C86" s="24">
        <v>7284.7</v>
      </c>
      <c r="D86" s="25"/>
      <c r="E86" s="31">
        <v>2789.63</v>
      </c>
      <c r="F86" s="25"/>
      <c r="G86" s="24">
        <v>10114.83</v>
      </c>
      <c r="H86" s="27">
        <v>908.85</v>
      </c>
      <c r="I86" s="31">
        <v>1635.55</v>
      </c>
      <c r="J86" s="28"/>
      <c r="K86" s="28"/>
      <c r="L86" s="31">
        <v>2623.57</v>
      </c>
      <c r="M86" s="25">
        <f t="shared" si="0"/>
        <v>7491.26</v>
      </c>
    </row>
    <row r="87" spans="1:13" s="30" customFormat="1" x14ac:dyDescent="0.3">
      <c r="A87" s="23" t="s">
        <v>124</v>
      </c>
      <c r="B87" s="23" t="s">
        <v>18</v>
      </c>
      <c r="C87" s="24">
        <v>3464.3</v>
      </c>
      <c r="D87" s="25"/>
      <c r="E87" s="31"/>
      <c r="F87" s="25"/>
      <c r="G87" s="24">
        <v>1616.67</v>
      </c>
      <c r="H87" s="27">
        <v>124.32</v>
      </c>
      <c r="I87" s="31"/>
      <c r="J87" s="28"/>
      <c r="K87" s="28"/>
      <c r="L87" s="31">
        <v>129.22</v>
      </c>
      <c r="M87" s="25">
        <f t="shared" si="0"/>
        <v>1487.45</v>
      </c>
    </row>
    <row r="88" spans="1:13" s="30" customFormat="1" x14ac:dyDescent="0.3">
      <c r="A88" s="23" t="s">
        <v>100</v>
      </c>
      <c r="B88" s="23" t="s">
        <v>18</v>
      </c>
      <c r="C88" s="24">
        <v>3464.3</v>
      </c>
      <c r="D88" s="27">
        <f>556.73+20.65</f>
        <v>577.38</v>
      </c>
      <c r="E88" s="25"/>
      <c r="F88" s="25"/>
      <c r="G88" s="24">
        <v>4082.18</v>
      </c>
      <c r="H88" s="27">
        <v>142.13999999999999</v>
      </c>
      <c r="I88" s="27"/>
      <c r="J88" s="28"/>
      <c r="K88" s="31">
        <v>1432.41</v>
      </c>
      <c r="L88" s="31">
        <v>3108.26</v>
      </c>
      <c r="M88" s="25">
        <f t="shared" si="0"/>
        <v>973.91999999999962</v>
      </c>
    </row>
    <row r="89" spans="1:13" ht="15" thickBot="1" x14ac:dyDescent="0.35">
      <c r="A89" s="16" t="s">
        <v>92</v>
      </c>
      <c r="B89" s="17"/>
      <c r="C89" s="10">
        <f>SUM(C7:C88)</f>
        <v>586015.74999999988</v>
      </c>
      <c r="D89" s="12">
        <f>SUM(D7:D88)</f>
        <v>23467.84</v>
      </c>
      <c r="E89" s="12">
        <f>SUM(E7:F88)</f>
        <v>61203.219999999987</v>
      </c>
      <c r="F89" s="11">
        <f>SUM(F9:F88)</f>
        <v>0</v>
      </c>
      <c r="G89" s="12">
        <f>SUM(G7:G88)</f>
        <v>706543.16000000027</v>
      </c>
      <c r="H89" s="12">
        <f>SUM(H7:H88)</f>
        <v>42966.539999999972</v>
      </c>
      <c r="I89" s="12">
        <f>SUM(I7:J88)</f>
        <v>73446.950000000026</v>
      </c>
      <c r="J89" s="11">
        <f>SUM(J9:J88)</f>
        <v>0</v>
      </c>
      <c r="K89" s="12">
        <f>SUM(K7:K88)</f>
        <v>90833.969999999987</v>
      </c>
      <c r="L89" s="12">
        <f>SUM(L7:L88)</f>
        <v>286288.38000000006</v>
      </c>
      <c r="M89" s="12">
        <f>SUM(M7:M88)</f>
        <v>420254.77999999985</v>
      </c>
    </row>
    <row r="90" spans="1:13" x14ac:dyDescent="0.3">
      <c r="A90" s="5"/>
      <c r="C90" s="5"/>
      <c r="D90" s="5"/>
      <c r="E90" s="5"/>
      <c r="F90" s="5"/>
      <c r="G90" s="5"/>
      <c r="H90" s="5"/>
      <c r="I90" s="13"/>
      <c r="J90" s="5"/>
      <c r="K90" s="5"/>
      <c r="L90" s="22" t="s">
        <v>115</v>
      </c>
      <c r="M90" s="22"/>
    </row>
    <row r="91" spans="1:13" x14ac:dyDescent="0.3">
      <c r="A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3" spans="1:13" x14ac:dyDescent="0.3">
      <c r="I93" s="6"/>
      <c r="L93" s="8"/>
    </row>
    <row r="98" spans="12:12" x14ac:dyDescent="0.3">
      <c r="L98" s="7"/>
    </row>
    <row r="99" spans="12:12" x14ac:dyDescent="0.3">
      <c r="L99" s="7"/>
    </row>
    <row r="100" spans="12:12" x14ac:dyDescent="0.3">
      <c r="L100" s="7"/>
    </row>
    <row r="101" spans="12:12" x14ac:dyDescent="0.3">
      <c r="L101" s="7"/>
    </row>
    <row r="102" spans="12:12" x14ac:dyDescent="0.3">
      <c r="L102" s="7"/>
    </row>
    <row r="103" spans="12:12" x14ac:dyDescent="0.3">
      <c r="L103" s="7"/>
    </row>
    <row r="104" spans="12:12" x14ac:dyDescent="0.3">
      <c r="L104" s="7"/>
    </row>
    <row r="105" spans="12:12" x14ac:dyDescent="0.3">
      <c r="L105" s="7"/>
    </row>
    <row r="106" spans="12:12" x14ac:dyDescent="0.3">
      <c r="L106" s="7"/>
    </row>
    <row r="108" spans="12:12" x14ac:dyDescent="0.3">
      <c r="L108" s="7"/>
    </row>
    <row r="109" spans="12:12" x14ac:dyDescent="0.3">
      <c r="L109" s="7"/>
    </row>
    <row r="110" spans="12:12" x14ac:dyDescent="0.3">
      <c r="L110" s="7"/>
    </row>
    <row r="111" spans="12:12" x14ac:dyDescent="0.3">
      <c r="L111" s="7"/>
    </row>
    <row r="112" spans="12:12" x14ac:dyDescent="0.3">
      <c r="L112" s="7"/>
    </row>
    <row r="113" spans="12:12" x14ac:dyDescent="0.3">
      <c r="L113" s="7"/>
    </row>
    <row r="114" spans="12:12" x14ac:dyDescent="0.3">
      <c r="L114" s="7"/>
    </row>
    <row r="115" spans="12:12" x14ac:dyDescent="0.3">
      <c r="L115" s="7"/>
    </row>
    <row r="117" spans="12:12" x14ac:dyDescent="0.3">
      <c r="L117" s="7"/>
    </row>
    <row r="119" spans="12:12" x14ac:dyDescent="0.3">
      <c r="L119" s="7"/>
    </row>
  </sheetData>
  <autoFilter ref="K6:K90" xr:uid="{00000000-0001-0000-0000-000000000000}"/>
  <mergeCells count="4">
    <mergeCell ref="A89:B89"/>
    <mergeCell ref="A4:M4"/>
    <mergeCell ref="A5:M5"/>
    <mergeCell ref="L90:M90"/>
  </mergeCells>
  <pageMargins left="0.511811024" right="0.511811024" top="0.78740157499999996" bottom="0.78740157499999996" header="0.31496062000000002" footer="0.31496062000000002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82"/>
  <sheetViews>
    <sheetView topLeftCell="A55" workbookViewId="0">
      <selection activeCell="A56" sqref="A56:XFD56"/>
    </sheetView>
  </sheetViews>
  <sheetFormatPr defaultRowHeight="14.4" x14ac:dyDescent="0.3"/>
  <cols>
    <col min="3" max="3" width="35.5546875" bestFit="1" customWidth="1"/>
  </cols>
  <sheetData>
    <row r="1" spans="3:4" x14ac:dyDescent="0.3">
      <c r="C1" s="23" t="s">
        <v>101</v>
      </c>
      <c r="D1" s="27">
        <v>70.05</v>
      </c>
    </row>
    <row r="2" spans="3:4" x14ac:dyDescent="0.3">
      <c r="C2" s="23" t="s">
        <v>122</v>
      </c>
      <c r="D2" s="27"/>
    </row>
    <row r="3" spans="3:4" x14ac:dyDescent="0.3">
      <c r="C3" s="23" t="s">
        <v>13</v>
      </c>
      <c r="D3" s="30">
        <v>97.21</v>
      </c>
    </row>
    <row r="4" spans="3:4" x14ac:dyDescent="0.3">
      <c r="C4" s="23" t="s">
        <v>15</v>
      </c>
      <c r="D4" s="31">
        <v>3199.51</v>
      </c>
    </row>
    <row r="5" spans="3:4" x14ac:dyDescent="0.3">
      <c r="C5" s="23" t="s">
        <v>17</v>
      </c>
      <c r="D5" s="27">
        <v>181.08</v>
      </c>
    </row>
    <row r="6" spans="3:4" x14ac:dyDescent="0.3">
      <c r="C6" s="23" t="s">
        <v>19</v>
      </c>
      <c r="D6" s="32">
        <v>2316.39</v>
      </c>
    </row>
    <row r="7" spans="3:4" x14ac:dyDescent="0.3">
      <c r="C7" s="23" t="s">
        <v>93</v>
      </c>
      <c r="D7" s="32">
        <v>2027.6</v>
      </c>
    </row>
    <row r="8" spans="3:4" x14ac:dyDescent="0.3">
      <c r="C8" s="23" t="s">
        <v>116</v>
      </c>
      <c r="D8" s="27">
        <v>887.7</v>
      </c>
    </row>
    <row r="9" spans="3:4" x14ac:dyDescent="0.3">
      <c r="C9" s="23" t="s">
        <v>21</v>
      </c>
      <c r="D9" s="32">
        <v>2889.66</v>
      </c>
    </row>
    <row r="10" spans="3:4" x14ac:dyDescent="0.3">
      <c r="C10" s="23" t="s">
        <v>117</v>
      </c>
      <c r="D10" s="27"/>
    </row>
    <row r="11" spans="3:4" x14ac:dyDescent="0.3">
      <c r="C11" s="23" t="s">
        <v>22</v>
      </c>
      <c r="D11" s="27"/>
    </row>
    <row r="12" spans="3:4" x14ac:dyDescent="0.3">
      <c r="C12" s="23" t="s">
        <v>104</v>
      </c>
      <c r="D12" s="30">
        <v>362.83</v>
      </c>
    </row>
    <row r="13" spans="3:4" x14ac:dyDescent="0.3">
      <c r="C13" s="23" t="s">
        <v>106</v>
      </c>
      <c r="D13" s="27">
        <v>518.33000000000004</v>
      </c>
    </row>
    <row r="14" spans="3:4" x14ac:dyDescent="0.3">
      <c r="C14" s="23" t="s">
        <v>94</v>
      </c>
      <c r="D14" s="30">
        <v>70.05</v>
      </c>
    </row>
    <row r="15" spans="3:4" x14ac:dyDescent="0.3">
      <c r="C15" s="23" t="s">
        <v>23</v>
      </c>
      <c r="D15" s="27">
        <v>101.22</v>
      </c>
    </row>
    <row r="16" spans="3:4" x14ac:dyDescent="0.3">
      <c r="C16" s="23" t="s">
        <v>24</v>
      </c>
      <c r="D16" s="31">
        <v>1112.79</v>
      </c>
    </row>
    <row r="17" spans="3:4" x14ac:dyDescent="0.3">
      <c r="C17" s="23" t="s">
        <v>26</v>
      </c>
      <c r="D17" s="31">
        <v>555.33000000000004</v>
      </c>
    </row>
    <row r="18" spans="3:4" x14ac:dyDescent="0.3">
      <c r="C18" s="23" t="s">
        <v>28</v>
      </c>
      <c r="D18" s="32">
        <v>2441.9699999999998</v>
      </c>
    </row>
    <row r="19" spans="3:4" x14ac:dyDescent="0.3">
      <c r="C19" s="23" t="s">
        <v>29</v>
      </c>
      <c r="D19" s="30">
        <v>101.23</v>
      </c>
    </row>
    <row r="20" spans="3:4" x14ac:dyDescent="0.3">
      <c r="C20" s="23" t="s">
        <v>30</v>
      </c>
      <c r="D20" s="31">
        <v>3474.01</v>
      </c>
    </row>
    <row r="21" spans="3:4" x14ac:dyDescent="0.3">
      <c r="C21" s="23" t="s">
        <v>31</v>
      </c>
      <c r="D21" s="31">
        <v>3199.51</v>
      </c>
    </row>
    <row r="22" spans="3:4" x14ac:dyDescent="0.3">
      <c r="C22" s="23" t="s">
        <v>32</v>
      </c>
      <c r="D22" s="31">
        <v>94</v>
      </c>
    </row>
    <row r="23" spans="3:4" x14ac:dyDescent="0.3">
      <c r="C23" s="23" t="s">
        <v>33</v>
      </c>
      <c r="D23" s="31"/>
    </row>
    <row r="24" spans="3:4" x14ac:dyDescent="0.3">
      <c r="C24" s="23" t="s">
        <v>34</v>
      </c>
      <c r="D24" s="30">
        <v>135.81</v>
      </c>
    </row>
    <row r="25" spans="3:4" x14ac:dyDescent="0.3">
      <c r="C25" s="23" t="s">
        <v>35</v>
      </c>
      <c r="D25" s="30">
        <v>70.430000000000007</v>
      </c>
    </row>
    <row r="26" spans="3:4" x14ac:dyDescent="0.3">
      <c r="C26" s="23" t="s">
        <v>95</v>
      </c>
      <c r="D26" s="30">
        <v>70.05</v>
      </c>
    </row>
    <row r="27" spans="3:4" x14ac:dyDescent="0.3">
      <c r="C27" s="23" t="s">
        <v>107</v>
      </c>
      <c r="D27" s="27">
        <v>170.73</v>
      </c>
    </row>
    <row r="28" spans="3:4" x14ac:dyDescent="0.3">
      <c r="C28" s="23" t="s">
        <v>37</v>
      </c>
      <c r="D28" s="30">
        <v>86.03</v>
      </c>
    </row>
    <row r="29" spans="3:4" x14ac:dyDescent="0.3">
      <c r="C29" s="23" t="s">
        <v>38</v>
      </c>
      <c r="D29" s="27">
        <v>184.48</v>
      </c>
    </row>
    <row r="30" spans="3:4" x14ac:dyDescent="0.3">
      <c r="C30" s="23" t="s">
        <v>102</v>
      </c>
      <c r="D30" s="27"/>
    </row>
    <row r="31" spans="3:4" x14ac:dyDescent="0.3">
      <c r="C31" s="23" t="s">
        <v>39</v>
      </c>
      <c r="D31" s="31">
        <v>3829.05</v>
      </c>
    </row>
    <row r="32" spans="3:4" x14ac:dyDescent="0.3">
      <c r="C32" s="23" t="s">
        <v>123</v>
      </c>
      <c r="D32" s="35">
        <v>433.52</v>
      </c>
    </row>
    <row r="33" spans="3:4" x14ac:dyDescent="0.3">
      <c r="C33" s="23" t="s">
        <v>114</v>
      </c>
      <c r="D33" s="30">
        <v>70.05</v>
      </c>
    </row>
    <row r="34" spans="3:4" x14ac:dyDescent="0.3">
      <c r="C34" s="23" t="s">
        <v>42</v>
      </c>
      <c r="D34" s="27">
        <v>79.680000000000007</v>
      </c>
    </row>
    <row r="35" spans="3:4" x14ac:dyDescent="0.3">
      <c r="C35" s="23" t="s">
        <v>44</v>
      </c>
      <c r="D35" s="30">
        <v>97.21</v>
      </c>
    </row>
    <row r="36" spans="3:4" x14ac:dyDescent="0.3">
      <c r="C36" s="23" t="s">
        <v>97</v>
      </c>
      <c r="D36" s="27"/>
    </row>
    <row r="37" spans="3:4" x14ac:dyDescent="0.3">
      <c r="C37" s="23" t="s">
        <v>45</v>
      </c>
      <c r="D37" s="27">
        <v>18.52</v>
      </c>
    </row>
    <row r="38" spans="3:4" x14ac:dyDescent="0.3">
      <c r="C38" s="23" t="s">
        <v>46</v>
      </c>
      <c r="D38" s="31">
        <v>1054.1600000000001</v>
      </c>
    </row>
    <row r="39" spans="3:4" x14ac:dyDescent="0.3">
      <c r="C39" s="23" t="s">
        <v>113</v>
      </c>
      <c r="D39" s="30">
        <v>70.05</v>
      </c>
    </row>
    <row r="40" spans="3:4" x14ac:dyDescent="0.3">
      <c r="C40" s="23" t="s">
        <v>47</v>
      </c>
      <c r="D40" s="27"/>
    </row>
    <row r="41" spans="3:4" x14ac:dyDescent="0.3">
      <c r="C41" s="23" t="s">
        <v>125</v>
      </c>
      <c r="D41" s="34"/>
    </row>
    <row r="42" spans="3:4" x14ac:dyDescent="0.3">
      <c r="C42" s="23" t="s">
        <v>48</v>
      </c>
      <c r="D42" s="30">
        <v>101.22</v>
      </c>
    </row>
    <row r="43" spans="3:4" x14ac:dyDescent="0.3">
      <c r="C43" s="23" t="s">
        <v>49</v>
      </c>
      <c r="D43" s="32">
        <v>4394.45</v>
      </c>
    </row>
    <row r="44" spans="3:4" x14ac:dyDescent="0.3">
      <c r="C44" s="23" t="s">
        <v>51</v>
      </c>
      <c r="D44" s="32">
        <v>2583.14</v>
      </c>
    </row>
    <row r="45" spans="3:4" x14ac:dyDescent="0.3">
      <c r="C45" s="23" t="s">
        <v>53</v>
      </c>
      <c r="D45" s="30">
        <v>101.23</v>
      </c>
    </row>
    <row r="46" spans="3:4" x14ac:dyDescent="0.3">
      <c r="C46" s="23" t="s">
        <v>54</v>
      </c>
      <c r="D46" s="31"/>
    </row>
    <row r="47" spans="3:4" x14ac:dyDescent="0.3">
      <c r="C47" s="23" t="s">
        <v>55</v>
      </c>
      <c r="D47" s="30">
        <v>598.52</v>
      </c>
    </row>
    <row r="48" spans="3:4" x14ac:dyDescent="0.3">
      <c r="C48" s="23" t="s">
        <v>96</v>
      </c>
      <c r="D48" s="27"/>
    </row>
    <row r="49" spans="3:4" x14ac:dyDescent="0.3">
      <c r="C49" s="23" t="s">
        <v>56</v>
      </c>
      <c r="D49" s="27"/>
    </row>
    <row r="50" spans="3:4" x14ac:dyDescent="0.3">
      <c r="C50" s="23" t="s">
        <v>118</v>
      </c>
      <c r="D50" s="27">
        <v>70.05</v>
      </c>
    </row>
    <row r="51" spans="3:4" x14ac:dyDescent="0.3">
      <c r="C51" s="23" t="s">
        <v>57</v>
      </c>
      <c r="D51" s="27"/>
    </row>
    <row r="52" spans="3:4" x14ac:dyDescent="0.3">
      <c r="C52" s="23" t="s">
        <v>58</v>
      </c>
      <c r="D52" s="31">
        <v>1163.1099999999999</v>
      </c>
    </row>
    <row r="53" spans="3:4" x14ac:dyDescent="0.3">
      <c r="C53" s="23" t="s">
        <v>60</v>
      </c>
      <c r="D53" s="30">
        <v>86.03</v>
      </c>
    </row>
    <row r="54" spans="3:4" x14ac:dyDescent="0.3">
      <c r="C54" s="23" t="s">
        <v>61</v>
      </c>
      <c r="D54" s="31">
        <v>2443.6</v>
      </c>
    </row>
    <row r="55" spans="3:4" x14ac:dyDescent="0.3">
      <c r="C55" s="23" t="s">
        <v>99</v>
      </c>
      <c r="D55" s="30">
        <v>362.83</v>
      </c>
    </row>
    <row r="56" spans="3:4" x14ac:dyDescent="0.3">
      <c r="C56" s="23" t="s">
        <v>63</v>
      </c>
      <c r="D56" s="27">
        <v>52.93</v>
      </c>
    </row>
    <row r="57" spans="3:4" x14ac:dyDescent="0.3">
      <c r="C57" s="23" t="s">
        <v>64</v>
      </c>
      <c r="D57" s="30">
        <v>70.05</v>
      </c>
    </row>
    <row r="58" spans="3:4" x14ac:dyDescent="0.3">
      <c r="C58" s="23" t="s">
        <v>65</v>
      </c>
      <c r="D58" s="32">
        <v>1583.41</v>
      </c>
    </row>
    <row r="59" spans="3:4" x14ac:dyDescent="0.3">
      <c r="C59" s="23" t="s">
        <v>67</v>
      </c>
      <c r="D59" s="32">
        <v>1013.04</v>
      </c>
    </row>
    <row r="60" spans="3:4" x14ac:dyDescent="0.3">
      <c r="C60" s="23" t="s">
        <v>69</v>
      </c>
      <c r="D60" s="27">
        <v>101.23</v>
      </c>
    </row>
    <row r="61" spans="3:4" x14ac:dyDescent="0.3">
      <c r="C61" s="23" t="s">
        <v>70</v>
      </c>
      <c r="D61" s="32">
        <v>2713.39</v>
      </c>
    </row>
    <row r="62" spans="3:4" x14ac:dyDescent="0.3">
      <c r="C62" s="36" t="s">
        <v>71</v>
      </c>
      <c r="D62" s="32">
        <v>1635.55</v>
      </c>
    </row>
    <row r="63" spans="3:4" x14ac:dyDescent="0.3">
      <c r="C63" s="23" t="s">
        <v>72</v>
      </c>
      <c r="D63" s="32">
        <v>3251.64</v>
      </c>
    </row>
    <row r="64" spans="3:4" x14ac:dyDescent="0.3">
      <c r="C64" s="23" t="s">
        <v>73</v>
      </c>
      <c r="D64" s="31">
        <v>2379.69</v>
      </c>
    </row>
    <row r="65" spans="3:4" x14ac:dyDescent="0.3">
      <c r="C65" s="23" t="s">
        <v>74</v>
      </c>
      <c r="D65" s="31">
        <v>1583.41</v>
      </c>
    </row>
    <row r="66" spans="3:4" x14ac:dyDescent="0.3">
      <c r="C66" s="23" t="s">
        <v>119</v>
      </c>
      <c r="D66" s="27">
        <v>70.05</v>
      </c>
    </row>
    <row r="67" spans="3:4" x14ac:dyDescent="0.3">
      <c r="C67" s="23" t="s">
        <v>76</v>
      </c>
      <c r="D67" s="32">
        <v>2458.5300000000002</v>
      </c>
    </row>
    <row r="68" spans="3:4" x14ac:dyDescent="0.3">
      <c r="C68" s="23" t="s">
        <v>103</v>
      </c>
      <c r="D68" s="32">
        <v>2026.2</v>
      </c>
    </row>
    <row r="69" spans="3:4" x14ac:dyDescent="0.3">
      <c r="C69" s="23" t="s">
        <v>78</v>
      </c>
      <c r="D69" s="32">
        <v>2494.1</v>
      </c>
    </row>
    <row r="70" spans="3:4" x14ac:dyDescent="0.3">
      <c r="C70" s="23" t="s">
        <v>79</v>
      </c>
      <c r="D70" s="30">
        <v>55.72</v>
      </c>
    </row>
    <row r="71" spans="3:4" x14ac:dyDescent="0.3">
      <c r="C71" s="23" t="s">
        <v>80</v>
      </c>
      <c r="D71" s="30">
        <v>91.39</v>
      </c>
    </row>
    <row r="72" spans="3:4" x14ac:dyDescent="0.3">
      <c r="C72" s="23" t="s">
        <v>81</v>
      </c>
      <c r="D72" s="32">
        <v>1554.86</v>
      </c>
    </row>
    <row r="73" spans="3:4" x14ac:dyDescent="0.3">
      <c r="C73" s="23" t="s">
        <v>83</v>
      </c>
      <c r="D73" s="27">
        <v>46.24</v>
      </c>
    </row>
    <row r="74" spans="3:4" x14ac:dyDescent="0.3">
      <c r="C74" s="23" t="s">
        <v>84</v>
      </c>
      <c r="D74" s="31">
        <v>1403.52</v>
      </c>
    </row>
    <row r="75" spans="3:4" x14ac:dyDescent="0.3">
      <c r="C75" s="23" t="s">
        <v>85</v>
      </c>
      <c r="D75" s="30">
        <v>85.64</v>
      </c>
    </row>
    <row r="76" spans="3:4" x14ac:dyDescent="0.3">
      <c r="C76" s="23" t="s">
        <v>86</v>
      </c>
      <c r="D76" s="32">
        <v>1635.55</v>
      </c>
    </row>
    <row r="77" spans="3:4" x14ac:dyDescent="0.3">
      <c r="C77" s="23" t="s">
        <v>88</v>
      </c>
      <c r="D77" s="32">
        <v>3160.61</v>
      </c>
    </row>
    <row r="78" spans="3:4" x14ac:dyDescent="0.3">
      <c r="C78" s="23" t="s">
        <v>90</v>
      </c>
      <c r="D78" s="30">
        <v>362.83</v>
      </c>
    </row>
    <row r="79" spans="3:4" x14ac:dyDescent="0.3">
      <c r="C79" s="23" t="s">
        <v>126</v>
      </c>
      <c r="D79" s="30">
        <v>60.33</v>
      </c>
    </row>
    <row r="80" spans="3:4" x14ac:dyDescent="0.3">
      <c r="C80" s="23" t="s">
        <v>98</v>
      </c>
      <c r="D80" s="31">
        <v>1635.55</v>
      </c>
    </row>
    <row r="81" spans="3:4" x14ac:dyDescent="0.3">
      <c r="C81" s="23" t="s">
        <v>124</v>
      </c>
      <c r="D81" s="31"/>
    </row>
    <row r="82" spans="3:4" x14ac:dyDescent="0.3">
      <c r="C82" s="23" t="s">
        <v>100</v>
      </c>
      <c r="D82" s="2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Rafael Cherutti da Silveira</cp:lastModifiedBy>
  <cp:lastPrinted>2024-03-01T18:08:37Z</cp:lastPrinted>
  <dcterms:created xsi:type="dcterms:W3CDTF">2022-01-12T14:13:22Z</dcterms:created>
  <dcterms:modified xsi:type="dcterms:W3CDTF">2024-03-01T18:19:16Z</dcterms:modified>
</cp:coreProperties>
</file>