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4\"/>
    </mc:Choice>
  </mc:AlternateContent>
  <xr:revisionPtr revIDLastSave="0" documentId="13_ncr:1_{A52942BB-F310-4C61-9BB5-2648DE105D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Plan1!$K$6:$K$91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80" i="1"/>
  <c r="E79" i="1"/>
  <c r="E72" i="1"/>
  <c r="E68" i="1"/>
  <c r="D68" i="1"/>
  <c r="D66" i="1"/>
  <c r="D64" i="1"/>
  <c r="M63" i="1"/>
  <c r="D61" i="1"/>
  <c r="M60" i="1"/>
  <c r="D54" i="1"/>
  <c r="M53" i="1"/>
  <c r="D43" i="1"/>
  <c r="D41" i="1"/>
  <c r="D35" i="1"/>
  <c r="D32" i="1"/>
  <c r="D31" i="1"/>
  <c r="D27" i="1"/>
  <c r="D25" i="1"/>
  <c r="E24" i="1"/>
  <c r="D18" i="1"/>
  <c r="M86" i="1"/>
  <c r="M46" i="1"/>
  <c r="M79" i="1"/>
  <c r="M88" i="1"/>
  <c r="M37" i="1"/>
  <c r="M8" i="1"/>
  <c r="M68" i="1"/>
  <c r="G90" i="1"/>
  <c r="M47" i="1"/>
  <c r="M11" i="1"/>
  <c r="M89" i="1"/>
  <c r="M7" i="1"/>
  <c r="M9" i="1"/>
  <c r="D90" i="1" l="1"/>
  <c r="M42" i="1"/>
  <c r="M27" i="1"/>
  <c r="M73" i="1" l="1"/>
  <c r="M14" i="1"/>
  <c r="M19" i="1" l="1"/>
  <c r="M84" i="1" l="1"/>
  <c r="M38" i="1" l="1"/>
  <c r="M44" i="1" l="1"/>
  <c r="M32" i="1" l="1"/>
  <c r="M18" i="1"/>
  <c r="M17" i="1" l="1"/>
  <c r="L90" i="1" l="1"/>
  <c r="K90" i="1"/>
  <c r="I90" i="1"/>
  <c r="H90" i="1"/>
  <c r="C90" i="1"/>
  <c r="M75" i="1" l="1"/>
  <c r="M35" i="1"/>
  <c r="M87" i="1" l="1"/>
  <c r="M85" i="1"/>
  <c r="M83" i="1"/>
  <c r="M82" i="1"/>
  <c r="M81" i="1"/>
  <c r="M80" i="1"/>
  <c r="M78" i="1"/>
  <c r="M77" i="1"/>
  <c r="M76" i="1"/>
  <c r="M74" i="1"/>
  <c r="M72" i="1"/>
  <c r="M71" i="1"/>
  <c r="M70" i="1"/>
  <c r="M69" i="1"/>
  <c r="M67" i="1"/>
  <c r="M66" i="1"/>
  <c r="M65" i="1"/>
  <c r="M64" i="1"/>
  <c r="M62" i="1"/>
  <c r="M61" i="1"/>
  <c r="M59" i="1"/>
  <c r="M58" i="1"/>
  <c r="M57" i="1"/>
  <c r="M56" i="1"/>
  <c r="M55" i="1"/>
  <c r="M54" i="1"/>
  <c r="M52" i="1"/>
  <c r="M51" i="1"/>
  <c r="M50" i="1"/>
  <c r="M49" i="1"/>
  <c r="M48" i="1"/>
  <c r="M33" i="1"/>
  <c r="M34" i="1"/>
  <c r="M36" i="1"/>
  <c r="M39" i="1"/>
  <c r="M40" i="1"/>
  <c r="M41" i="1"/>
  <c r="M43" i="1"/>
  <c r="M45" i="1"/>
  <c r="M26" i="1"/>
  <c r="M23" i="1" l="1"/>
  <c r="M10" i="1" l="1"/>
  <c r="M12" i="1"/>
  <c r="M13" i="1"/>
  <c r="M15" i="1"/>
  <c r="M16" i="1"/>
  <c r="M20" i="1"/>
  <c r="M21" i="1"/>
  <c r="M22" i="1"/>
  <c r="M24" i="1"/>
  <c r="M25" i="1"/>
  <c r="M28" i="1"/>
  <c r="M29" i="1"/>
  <c r="M30" i="1"/>
  <c r="M31" i="1"/>
  <c r="M90" i="1" l="1"/>
  <c r="J90" i="1"/>
  <c r="F90" i="1"/>
</calcChain>
</file>

<file path=xl/sharedStrings.xml><?xml version="1.0" encoding="utf-8"?>
<sst xmlns="http://schemas.openxmlformats.org/spreadsheetml/2006/main" count="264" uniqueCount="132">
  <si>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</si>
  <si>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</si>
  <si>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</si>
  <si>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</si>
  <si>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</si>
  <si>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</si>
  <si>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</si>
  <si>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</si>
  <si>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</si>
  <si>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</si>
  <si>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</si>
  <si>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</si>
  <si>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</si>
  <si>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</si>
  <si>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</si>
  <si>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</si>
  <si>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</si>
  <si>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</si>
  <si>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</si>
  <si>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</si>
  <si>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</si>
  <si>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</si>
  <si>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</si>
  <si>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</si>
  <si>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</si>
  <si>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</si>
  <si>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</si>
  <si>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</si>
  <si>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</si>
  <si>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</si>
  <si>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</si>
  <si>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</si>
  <si>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</si>
  <si>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</si>
  <si>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</si>
  <si>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</si>
  <si>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</si>
  <si>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</si>
  <si>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</si>
  <si>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</si>
  <si>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</si>
  <si>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</si>
  <si>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</si>
  <si>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</si>
  <si>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</si>
  <si>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</si>
  <si>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</si>
  <si>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</si>
  <si>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</si>
  <si>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</si>
  <si>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</si>
  <si>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</si>
  <si>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</si>
  <si>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</si>
  <si>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</si>
  <si>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</si>
  <si>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</si>
  <si>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</si>
  <si>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</si>
  <si>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</si>
  <si>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</si>
  <si>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</si>
  <si>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</si>
  <si>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</si>
  <si>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</si>
  <si>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</si>
  <si>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</si>
  <si>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</si>
  <si>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</si>
  <si>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</si>
  <si>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</si>
  <si>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</si>
  <si>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</si>
  <si>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</si>
  <si>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Raquel Dias Coll Oliveira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</si>
  <si>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</si>
  <si>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</si>
  <si>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</si>
  <si>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</si>
  <si>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</si>
  <si>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</si>
  <si>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</si>
  <si>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</si>
  <si>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</si>
  <si>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Tales Volker</t>
  </si>
  <si>
    <t>Thaís Cristina da Luz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</si>
  <si>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</si>
  <si>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</si>
  <si>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</si>
  <si>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</si>
  <si>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</si>
  <si>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</si>
  <si>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</si>
  <si>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</si>
  <si>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</si>
  <si>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</si>
  <si>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</si>
  <si>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</si>
  <si>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</si>
  <si>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</si>
  <si>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</si>
  <si>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</si>
  <si>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</si>
  <si>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Coordenador Jurídico - Contencioso</t>
  </si>
  <si>
    <t>Coordenador de Contabilidade, Tesouraria e Cobrança</t>
  </si>
  <si>
    <t xml:space="preserve">Jean Paulo dos Santos </t>
  </si>
  <si>
    <t>Fernando Passos Verissimo</t>
  </si>
  <si>
    <t>Fonte: RH - CAU/RS</t>
  </si>
  <si>
    <t>André Martini da Silva</t>
  </si>
  <si>
    <t>Andressa Rodrigues Canabarro</t>
  </si>
  <si>
    <t>Luciana Bestetti Gonçalves</t>
  </si>
  <si>
    <t>Rafael Cherutti da Silveira</t>
  </si>
  <si>
    <t>Coordenador Jurídico - Consultivo</t>
  </si>
  <si>
    <t>Alessandra Martins Vieira</t>
  </si>
  <si>
    <t>Fernanda Schulz</t>
  </si>
  <si>
    <t>Victor de Lemos Silva</t>
  </si>
  <si>
    <t>José Amaro Dias de Oliveira</t>
  </si>
  <si>
    <t>Tiago Hackbarth</t>
  </si>
  <si>
    <t>Analista Superior - Desenvolvimento TIC</t>
  </si>
  <si>
    <t>Coordenador de Compras, Licitações e Serviços</t>
  </si>
  <si>
    <t>Letícia Fernanda Costa Ferreira</t>
  </si>
  <si>
    <t>Manoela Pinheiro Macedo</t>
  </si>
  <si>
    <t>Marcia Elizabeth Martins</t>
  </si>
  <si>
    <t>Gerente de Atendimento e Fiscalização</t>
  </si>
  <si>
    <t>Supervisor de Operação de Fiscalização</t>
  </si>
  <si>
    <t>Supervisor de Parcerias</t>
  </si>
  <si>
    <t>Gerente de Estratégia</t>
  </si>
  <si>
    <t>Coordenador de Eventos e Viagens</t>
  </si>
  <si>
    <t>Secretária de Apoio às Comissões e Órgãos Colegiados</t>
  </si>
  <si>
    <t>Coordenador de Atendimento</t>
  </si>
  <si>
    <t>Gerente Executivo</t>
  </si>
  <si>
    <t>FOLHA DE PAGAMENTO - FEVEREIRO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</si>
</sst>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4" fontId="0" fillId="0" borderId="0" xfId="0" applyNumberFormat="1"/>
    <xf numFmtId="44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165" fontId="0" fillId="0" borderId="2" xfId="0" applyNumberFormat="1" applyBorder="1"/>
    <xf numFmtId="44" fontId="0" fillId="0" borderId="2" xfId="0" applyNumberFormat="1" applyBorder="1"/>
    <xf numFmtId="44" fontId="0" fillId="4" borderId="2" xfId="0" applyNumberFormat="1" applyFill="1" applyBorder="1"/>
    <xf numFmtId="4" fontId="0" fillId="2" borderId="0" xfId="0" applyNumberFormat="1" applyFill="1"/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4" fontId="0" fillId="0" borderId="2" xfId="0" applyNumberFormat="1" applyBorder="1"/>
    <xf numFmtId="0" fontId="3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0" fillId="0" borderId="2" xfId="0" applyFill="1" applyBorder="1"/>
    <xf numFmtId="0" fontId="0" fillId="0" borderId="0" xfId="0" applyFill="1"/>
    <xf numFmtId="44" fontId="1" fillId="0" borderId="2" xfId="0" applyNumberFormat="1" applyFont="1" applyFill="1" applyBorder="1" applyAlignment="1">
      <alignment horizontal="left"/>
    </xf>
    <xf numFmtId="0" fontId="3" fillId="0" borderId="0" xfId="0" applyFont="1" applyFill="1"/>
    <xf numFmtId="4" fontId="0" fillId="0" borderId="2" xfId="0" applyNumberFormat="1" applyFill="1" applyBorder="1"/>
    <xf numFmtId="0" fontId="6" fillId="0" borderId="0" xfId="0" applyFont="1" applyFill="1"/>
    <xf numFmtId="0" fontId="3" fillId="0" borderId="2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304799</xdr:colOff>
      <xdr:row>3</xdr:row>
      <xdr:rowOff>31385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07542" cy="684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0"/>
  <sheetViews>
    <sheetView tabSelected="1" zoomScale="70" zoomScaleNormal="70" workbookViewId="0">
      <selection activeCell="A5" sqref="A5:M5"/>
    </sheetView>
  </sheetViews>
  <sheetFormatPr defaultRowHeight="14.4" x14ac:dyDescent="0.3"/>
  <cols>
    <col min="1" max="1" width="38.21875" bestFit="1" customWidth="1"/>
    <col min="2" max="2" width="58" style="5" bestFit="1" customWidth="1"/>
    <col min="3" max="3" width="13.5546875" bestFit="1" customWidth="1"/>
    <col min="4" max="5" width="13.77734375" bestFit="1" customWidth="1"/>
    <col min="6" max="6" width="7.88671875" bestFit="1" customWidth="1"/>
    <col min="7" max="7" width="15" bestFit="1" customWidth="1"/>
    <col min="8" max="9" width="13.77734375" bestFit="1" customWidth="1"/>
    <col min="10" max="10" width="7.88671875" bestFit="1" customWidth="1"/>
    <col min="11" max="11" width="14.6640625" bestFit="1" customWidth="1"/>
    <col min="12" max="13" width="15" bestFit="1" customWidth="1"/>
    <col min="15" max="15" width="14.33203125" bestFit="1" customWidth="1"/>
  </cols>
  <sheetData>
    <row r="1" spans="1:13" ht="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6" thickBot="1" x14ac:dyDescent="0.45">
      <c r="A4" s="24" t="s">
        <v>131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5" thickBot="1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28.8" x14ac:dyDescent="0.3">
      <c r="A6" s="15" t="s">
        <v>0</v>
      </c>
      <c r="B6" s="15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</row>
    <row r="7" spans="1:13" s="36" customFormat="1" x14ac:dyDescent="0.3">
      <c r="A7" s="29" t="s">
        <v>95</v>
      </c>
      <c r="B7" s="29" t="s">
        <v>18</v>
      </c>
      <c r="C7" s="30">
        <v>3464.3</v>
      </c>
      <c r="D7" s="31"/>
      <c r="E7" s="32"/>
      <c r="F7" s="31"/>
      <c r="G7" s="30">
        <v>3545.3</v>
      </c>
      <c r="H7" s="33">
        <v>314.52999999999997</v>
      </c>
      <c r="I7" s="33">
        <v>53.49</v>
      </c>
      <c r="J7" s="35"/>
      <c r="K7" s="35"/>
      <c r="L7" s="33">
        <v>548.4</v>
      </c>
      <c r="M7" s="31">
        <f>SUM(G7-L7)</f>
        <v>2996.9</v>
      </c>
    </row>
    <row r="8" spans="1:13" s="36" customFormat="1" x14ac:dyDescent="0.3">
      <c r="A8" s="29" t="s">
        <v>113</v>
      </c>
      <c r="B8" s="29" t="s">
        <v>18</v>
      </c>
      <c r="C8" s="30">
        <v>3464.3</v>
      </c>
      <c r="D8" s="31"/>
      <c r="E8" s="32"/>
      <c r="F8" s="31"/>
      <c r="G8" s="30">
        <v>3464.3</v>
      </c>
      <c r="H8" s="33">
        <v>314.52999999999997</v>
      </c>
      <c r="I8" s="33">
        <v>53.49</v>
      </c>
      <c r="J8" s="35"/>
      <c r="K8" s="35"/>
      <c r="L8" s="33">
        <v>417.85</v>
      </c>
      <c r="M8" s="31">
        <f>SUM(G8-L8)</f>
        <v>3046.4500000000003</v>
      </c>
    </row>
    <row r="9" spans="1:13" s="34" customFormat="1" x14ac:dyDescent="0.3">
      <c r="A9" s="29" t="s">
        <v>13</v>
      </c>
      <c r="B9" s="29" t="s">
        <v>14</v>
      </c>
      <c r="C9" s="30">
        <v>3645.42</v>
      </c>
      <c r="D9" s="31"/>
      <c r="E9" s="31"/>
      <c r="F9" s="31"/>
      <c r="G9" s="30">
        <v>3726.42</v>
      </c>
      <c r="H9" s="33">
        <v>336.26</v>
      </c>
      <c r="I9" s="33">
        <v>80.650000000000006</v>
      </c>
      <c r="J9" s="35"/>
      <c r="K9" s="35"/>
      <c r="L9" s="33">
        <v>534</v>
      </c>
      <c r="M9" s="31">
        <f>SUM(G9-L9)</f>
        <v>3192.42</v>
      </c>
    </row>
    <row r="10" spans="1:13" s="34" customFormat="1" x14ac:dyDescent="0.3">
      <c r="A10" s="29" t="s">
        <v>15</v>
      </c>
      <c r="B10" s="29" t="s">
        <v>16</v>
      </c>
      <c r="C10" s="30">
        <v>8363</v>
      </c>
      <c r="D10" s="31"/>
      <c r="E10" s="37">
        <v>7588.04</v>
      </c>
      <c r="F10" s="31"/>
      <c r="G10" s="30">
        <v>16555.87</v>
      </c>
      <c r="H10" s="33">
        <v>908.85</v>
      </c>
      <c r="I10" s="37">
        <v>3136.33</v>
      </c>
      <c r="J10" s="35"/>
      <c r="K10" s="35"/>
      <c r="L10" s="37">
        <v>5800.41</v>
      </c>
      <c r="M10" s="31">
        <f t="shared" ref="M10:M89" si="0">SUM(G10-L10)</f>
        <v>10755.46</v>
      </c>
    </row>
    <row r="11" spans="1:13" s="34" customFormat="1" x14ac:dyDescent="0.3">
      <c r="A11" s="29" t="s">
        <v>17</v>
      </c>
      <c r="B11" s="29" t="s">
        <v>18</v>
      </c>
      <c r="C11" s="30">
        <v>3464.3</v>
      </c>
      <c r="D11" s="33"/>
      <c r="E11" s="33">
        <v>740.26</v>
      </c>
      <c r="F11" s="33"/>
      <c r="G11" s="30">
        <v>4285.5600000000004</v>
      </c>
      <c r="H11" s="33">
        <v>407.45</v>
      </c>
      <c r="I11" s="33">
        <v>164.52</v>
      </c>
      <c r="J11" s="35"/>
      <c r="K11" s="37"/>
      <c r="L11" s="33">
        <v>648.07000000000005</v>
      </c>
      <c r="M11" s="31">
        <f t="shared" si="0"/>
        <v>3637.4900000000002</v>
      </c>
    </row>
    <row r="12" spans="1:13" s="34" customFormat="1" x14ac:dyDescent="0.3">
      <c r="A12" s="29" t="s">
        <v>19</v>
      </c>
      <c r="B12" s="29" t="s">
        <v>20</v>
      </c>
      <c r="C12" s="30">
        <v>12550.13</v>
      </c>
      <c r="D12" s="33"/>
      <c r="E12" s="31"/>
      <c r="F12" s="31"/>
      <c r="G12" s="30">
        <v>12550.13</v>
      </c>
      <c r="H12" s="33">
        <v>908.85</v>
      </c>
      <c r="I12" s="37">
        <v>2305.35</v>
      </c>
      <c r="J12" s="35"/>
      <c r="K12" s="37"/>
      <c r="L12" s="37">
        <v>3755.01</v>
      </c>
      <c r="M12" s="31">
        <f t="shared" si="0"/>
        <v>8795.119999999999</v>
      </c>
    </row>
    <row r="13" spans="1:13" s="34" customFormat="1" x14ac:dyDescent="0.3">
      <c r="A13" s="29" t="s">
        <v>87</v>
      </c>
      <c r="B13" s="29" t="s">
        <v>20</v>
      </c>
      <c r="C13" s="30">
        <v>11499.96</v>
      </c>
      <c r="D13" s="37"/>
      <c r="E13" s="31"/>
      <c r="F13" s="31"/>
      <c r="G13" s="30">
        <v>11499.96</v>
      </c>
      <c r="H13" s="33">
        <v>908.85</v>
      </c>
      <c r="I13" s="37">
        <v>2016.56</v>
      </c>
      <c r="J13" s="35"/>
      <c r="K13" s="37"/>
      <c r="L13" s="37">
        <v>2990.17</v>
      </c>
      <c r="M13" s="31">
        <f t="shared" si="0"/>
        <v>8509.7899999999991</v>
      </c>
    </row>
    <row r="14" spans="1:13" s="34" customFormat="1" x14ac:dyDescent="0.3">
      <c r="A14" s="29" t="s">
        <v>108</v>
      </c>
      <c r="B14" s="29" t="s">
        <v>25</v>
      </c>
      <c r="C14" s="30">
        <v>7284.7</v>
      </c>
      <c r="D14" s="37"/>
      <c r="E14" s="31"/>
      <c r="F14" s="31"/>
      <c r="G14" s="30">
        <v>7325.2</v>
      </c>
      <c r="H14" s="33">
        <v>838.67</v>
      </c>
      <c r="I14" s="33">
        <v>876.66</v>
      </c>
      <c r="J14" s="35"/>
      <c r="K14" s="37"/>
      <c r="L14" s="37">
        <v>1737.98</v>
      </c>
      <c r="M14" s="31">
        <f t="shared" si="0"/>
        <v>5587.2199999999993</v>
      </c>
    </row>
    <row r="15" spans="1:13" s="34" customFormat="1" x14ac:dyDescent="0.3">
      <c r="A15" s="29" t="s">
        <v>21</v>
      </c>
      <c r="B15" s="29" t="s">
        <v>20</v>
      </c>
      <c r="C15" s="30">
        <v>13196.35</v>
      </c>
      <c r="D15" s="33">
        <v>818.52</v>
      </c>
      <c r="E15" s="37">
        <v>1198.67</v>
      </c>
      <c r="F15" s="31"/>
      <c r="G15" s="30">
        <v>23159.78</v>
      </c>
      <c r="H15" s="33">
        <v>908.85</v>
      </c>
      <c r="I15" s="37">
        <v>2288.08</v>
      </c>
      <c r="J15" s="35"/>
      <c r="K15" s="37">
        <v>10252.19</v>
      </c>
      <c r="L15" s="37">
        <v>13855.37</v>
      </c>
      <c r="M15" s="31">
        <f t="shared" si="0"/>
        <v>9304.409999999998</v>
      </c>
    </row>
    <row r="16" spans="1:13" s="34" customFormat="1" x14ac:dyDescent="0.3">
      <c r="A16" s="29" t="s">
        <v>22</v>
      </c>
      <c r="B16" s="29" t="s">
        <v>18</v>
      </c>
      <c r="C16" s="30">
        <v>3672.17</v>
      </c>
      <c r="D16" s="33"/>
      <c r="E16" s="37">
        <v>1701.09</v>
      </c>
      <c r="F16" s="31"/>
      <c r="G16" s="30">
        <v>5413.76</v>
      </c>
      <c r="H16" s="33">
        <v>339.47</v>
      </c>
      <c r="I16" s="33">
        <v>84.67</v>
      </c>
      <c r="J16" s="35"/>
      <c r="K16" s="37"/>
      <c r="L16" s="33">
        <v>547.59</v>
      </c>
      <c r="M16" s="31">
        <f t="shared" si="0"/>
        <v>4866.17</v>
      </c>
    </row>
    <row r="17" spans="1:13" s="34" customFormat="1" x14ac:dyDescent="0.3">
      <c r="A17" s="29" t="s">
        <v>98</v>
      </c>
      <c r="B17" s="29" t="s">
        <v>99</v>
      </c>
      <c r="C17" s="30">
        <v>5037.16</v>
      </c>
      <c r="D17" s="33"/>
      <c r="E17" s="31"/>
      <c r="F17" s="31"/>
      <c r="G17" s="30">
        <v>5077.66</v>
      </c>
      <c r="H17" s="33">
        <v>524.01</v>
      </c>
      <c r="I17" s="33">
        <v>343.51</v>
      </c>
      <c r="J17" s="35"/>
      <c r="K17" s="37"/>
      <c r="L17" s="37">
        <v>1005.79</v>
      </c>
      <c r="M17" s="31">
        <f t="shared" si="0"/>
        <v>4071.87</v>
      </c>
    </row>
    <row r="18" spans="1:13" s="34" customFormat="1" x14ac:dyDescent="0.3">
      <c r="A18" s="29" t="s">
        <v>100</v>
      </c>
      <c r="B18" s="29" t="s">
        <v>73</v>
      </c>
      <c r="C18" s="30">
        <v>7284.7</v>
      </c>
      <c r="D18" s="31">
        <f>407.62+14.48</f>
        <v>422.1</v>
      </c>
      <c r="E18" s="33"/>
      <c r="F18" s="31"/>
      <c r="G18" s="30">
        <v>9054.08</v>
      </c>
      <c r="H18" s="33">
        <v>838.67</v>
      </c>
      <c r="I18" s="33">
        <v>824.52</v>
      </c>
      <c r="J18" s="35"/>
      <c r="K18" s="37">
        <v>1630.48</v>
      </c>
      <c r="L18" s="37">
        <v>3564.24</v>
      </c>
      <c r="M18" s="31">
        <f t="shared" si="0"/>
        <v>5489.84</v>
      </c>
    </row>
    <row r="19" spans="1:13" s="34" customFormat="1" x14ac:dyDescent="0.3">
      <c r="A19" s="29" t="s">
        <v>88</v>
      </c>
      <c r="B19" s="29" t="s">
        <v>18</v>
      </c>
      <c r="C19" s="30">
        <v>3464.3</v>
      </c>
      <c r="D19" s="33"/>
      <c r="E19" s="37">
        <v>1701.09</v>
      </c>
      <c r="F19" s="31"/>
      <c r="G19" s="30">
        <v>5165.3900000000003</v>
      </c>
      <c r="H19" s="33">
        <v>314.52999999999997</v>
      </c>
      <c r="I19" s="33">
        <v>53.49</v>
      </c>
      <c r="J19" s="35"/>
      <c r="K19" s="37"/>
      <c r="L19" s="33">
        <v>444.12</v>
      </c>
      <c r="M19" s="31">
        <f t="shared" si="0"/>
        <v>4721.2700000000004</v>
      </c>
    </row>
    <row r="20" spans="1:13" s="36" customFormat="1" x14ac:dyDescent="0.3">
      <c r="A20" s="29" t="s">
        <v>23</v>
      </c>
      <c r="B20" s="29" t="s">
        <v>18</v>
      </c>
      <c r="C20" s="30">
        <v>3672.16</v>
      </c>
      <c r="D20" s="31"/>
      <c r="E20" s="31"/>
      <c r="F20" s="31"/>
      <c r="G20" s="30">
        <v>3753.16</v>
      </c>
      <c r="H20" s="33">
        <v>339.47</v>
      </c>
      <c r="I20" s="33">
        <v>84.66</v>
      </c>
      <c r="J20" s="35"/>
      <c r="K20" s="35"/>
      <c r="L20" s="33">
        <v>724.64</v>
      </c>
      <c r="M20" s="31">
        <f t="shared" si="0"/>
        <v>3028.52</v>
      </c>
    </row>
    <row r="21" spans="1:13" s="34" customFormat="1" x14ac:dyDescent="0.3">
      <c r="A21" s="29" t="s">
        <v>24</v>
      </c>
      <c r="B21" s="29" t="s">
        <v>25</v>
      </c>
      <c r="C21" s="30">
        <v>8363</v>
      </c>
      <c r="D21" s="33"/>
      <c r="E21" s="31"/>
      <c r="F21" s="31"/>
      <c r="G21" s="30">
        <v>9008.33</v>
      </c>
      <c r="H21" s="33">
        <v>908.85</v>
      </c>
      <c r="I21" s="37">
        <v>1101.75</v>
      </c>
      <c r="J21" s="35"/>
      <c r="K21" s="37"/>
      <c r="L21" s="37">
        <v>2589.48</v>
      </c>
      <c r="M21" s="31">
        <f t="shared" si="0"/>
        <v>6418.85</v>
      </c>
    </row>
    <row r="22" spans="1:13" s="34" customFormat="1" x14ac:dyDescent="0.3">
      <c r="A22" s="29" t="s">
        <v>26</v>
      </c>
      <c r="B22" s="29" t="s">
        <v>27</v>
      </c>
      <c r="C22" s="30">
        <v>8363</v>
      </c>
      <c r="D22" s="33">
        <v>505.74</v>
      </c>
      <c r="E22" s="33">
        <v>616.88</v>
      </c>
      <c r="F22" s="31"/>
      <c r="G22" s="30">
        <v>9782.39</v>
      </c>
      <c r="H22" s="33">
        <v>880.86</v>
      </c>
      <c r="I22" s="33">
        <v>984.47</v>
      </c>
      <c r="J22" s="35"/>
      <c r="K22" s="35">
        <v>1862.07</v>
      </c>
      <c r="L22" s="37">
        <v>4049.13</v>
      </c>
      <c r="M22" s="31">
        <f t="shared" si="0"/>
        <v>5733.2599999999993</v>
      </c>
    </row>
    <row r="23" spans="1:13" s="34" customFormat="1" x14ac:dyDescent="0.3">
      <c r="A23" s="29" t="s">
        <v>28</v>
      </c>
      <c r="B23" s="29" t="s">
        <v>20</v>
      </c>
      <c r="C23" s="30">
        <v>13196.35</v>
      </c>
      <c r="D23" s="37">
        <v>2199.39</v>
      </c>
      <c r="E23" s="33">
        <v>239.73</v>
      </c>
      <c r="F23" s="37"/>
      <c r="G23" s="30">
        <v>23655.1</v>
      </c>
      <c r="H23" s="33">
        <v>776.12</v>
      </c>
      <c r="I23" s="33">
        <v>829.1</v>
      </c>
      <c r="J23" s="35"/>
      <c r="K23" s="37">
        <v>13254.6</v>
      </c>
      <c r="L23" s="37">
        <v>17474.79</v>
      </c>
      <c r="M23" s="31">
        <f>SUM(G23-L23)</f>
        <v>6180.3099999999977</v>
      </c>
    </row>
    <row r="24" spans="1:13" s="34" customFormat="1" x14ac:dyDescent="0.3">
      <c r="A24" s="29" t="s">
        <v>29</v>
      </c>
      <c r="B24" t="s">
        <v>124</v>
      </c>
      <c r="C24" s="30">
        <v>3672.17</v>
      </c>
      <c r="D24" s="33"/>
      <c r="E24" s="37">
        <f>1701.09+1365</f>
        <v>3066.09</v>
      </c>
      <c r="F24" s="31"/>
      <c r="G24" s="30">
        <v>6819.26</v>
      </c>
      <c r="H24" s="33">
        <v>524.01</v>
      </c>
      <c r="I24" s="33">
        <v>343.51</v>
      </c>
      <c r="J24" s="35"/>
      <c r="K24" s="37"/>
      <c r="L24" s="33">
        <v>934.51</v>
      </c>
      <c r="M24" s="31">
        <f t="shared" si="0"/>
        <v>5884.75</v>
      </c>
    </row>
    <row r="25" spans="1:13" s="34" customFormat="1" x14ac:dyDescent="0.3">
      <c r="A25" s="29" t="s">
        <v>30</v>
      </c>
      <c r="B25" s="29" t="s">
        <v>103</v>
      </c>
      <c r="C25" s="30">
        <v>10074.34</v>
      </c>
      <c r="D25" s="37">
        <f>1021.49+36.04</f>
        <v>1057.53</v>
      </c>
      <c r="E25" s="31"/>
      <c r="F25" s="31"/>
      <c r="G25" s="30">
        <v>11614.91</v>
      </c>
      <c r="H25" s="33">
        <v>826.28</v>
      </c>
      <c r="I25" s="33">
        <v>887.99</v>
      </c>
      <c r="J25" s="35"/>
      <c r="K25" s="37">
        <v>3444.76</v>
      </c>
      <c r="L25" s="37">
        <v>5995.68</v>
      </c>
      <c r="M25" s="31">
        <f t="shared" si="0"/>
        <v>5619.23</v>
      </c>
    </row>
    <row r="26" spans="1:13" s="34" customFormat="1" x14ac:dyDescent="0.3">
      <c r="A26" s="29" t="s">
        <v>31</v>
      </c>
      <c r="B26" s="29" t="s">
        <v>102</v>
      </c>
      <c r="C26" s="30">
        <v>15951.04</v>
      </c>
      <c r="D26" s="31">
        <v>1816.27</v>
      </c>
      <c r="E26" s="31"/>
      <c r="F26" s="31"/>
      <c r="G26" s="30">
        <v>18775.53</v>
      </c>
      <c r="H26" s="33">
        <v>908.85</v>
      </c>
      <c r="I26" s="37">
        <v>1873.04</v>
      </c>
      <c r="J26" s="35"/>
      <c r="K26" s="37">
        <v>5598.24</v>
      </c>
      <c r="L26" s="37">
        <v>10127.15</v>
      </c>
      <c r="M26" s="31">
        <f t="shared" si="0"/>
        <v>8648.3799999999992</v>
      </c>
    </row>
    <row r="27" spans="1:13" s="34" customFormat="1" x14ac:dyDescent="0.3">
      <c r="A27" s="29" t="s">
        <v>32</v>
      </c>
      <c r="B27" s="29" t="s">
        <v>25</v>
      </c>
      <c r="C27" s="30">
        <v>8363</v>
      </c>
      <c r="D27" s="31">
        <f>89.59+3.33</f>
        <v>92.92</v>
      </c>
      <c r="E27" s="31"/>
      <c r="F27" s="31"/>
      <c r="G27" s="30">
        <v>9141.83</v>
      </c>
      <c r="H27" s="33">
        <v>908.85</v>
      </c>
      <c r="I27" s="37">
        <v>1036.25</v>
      </c>
      <c r="J27" s="35"/>
      <c r="K27" s="37">
        <v>282.45</v>
      </c>
      <c r="L27" s="37">
        <v>3438.86</v>
      </c>
      <c r="M27" s="31">
        <f t="shared" si="0"/>
        <v>5702.9699999999993</v>
      </c>
    </row>
    <row r="28" spans="1:13" s="34" customFormat="1" x14ac:dyDescent="0.3">
      <c r="A28" s="29" t="s">
        <v>33</v>
      </c>
      <c r="B28" s="29" t="s">
        <v>20</v>
      </c>
      <c r="C28" s="30">
        <v>12213.69</v>
      </c>
      <c r="D28" s="31"/>
      <c r="E28" s="31"/>
      <c r="F28" s="31"/>
      <c r="G28" s="30">
        <v>12213.69</v>
      </c>
      <c r="H28" s="33">
        <v>908.85</v>
      </c>
      <c r="I28" s="37">
        <v>2212.83</v>
      </c>
      <c r="J28" s="35"/>
      <c r="K28" s="37"/>
      <c r="L28" s="37">
        <v>3424.82</v>
      </c>
      <c r="M28" s="31">
        <f t="shared" si="0"/>
        <v>8788.8700000000008</v>
      </c>
    </row>
    <row r="29" spans="1:13" s="34" customFormat="1" x14ac:dyDescent="0.3">
      <c r="A29" s="29" t="s">
        <v>34</v>
      </c>
      <c r="B29" s="29" t="s">
        <v>27</v>
      </c>
      <c r="C29" s="30">
        <v>8363</v>
      </c>
      <c r="D29" s="31">
        <v>927.09</v>
      </c>
      <c r="E29" s="31"/>
      <c r="F29" s="31"/>
      <c r="G29" s="30">
        <v>10281.129999999999</v>
      </c>
      <c r="H29" s="33">
        <v>638.38</v>
      </c>
      <c r="I29" s="33">
        <v>506.36</v>
      </c>
      <c r="J29" s="35"/>
      <c r="K29" s="37">
        <v>3258.69</v>
      </c>
      <c r="L29" s="37">
        <v>5045.55</v>
      </c>
      <c r="M29" s="31">
        <f t="shared" si="0"/>
        <v>5235.579999999999</v>
      </c>
    </row>
    <row r="30" spans="1:13" s="34" customFormat="1" x14ac:dyDescent="0.3">
      <c r="A30" s="29" t="s">
        <v>35</v>
      </c>
      <c r="B30" s="29" t="s">
        <v>36</v>
      </c>
      <c r="C30" s="30">
        <v>3466.89</v>
      </c>
      <c r="D30" s="33"/>
      <c r="E30" s="37">
        <v>1118.07</v>
      </c>
      <c r="F30" s="31"/>
      <c r="G30" s="30">
        <v>4625.46</v>
      </c>
      <c r="H30" s="33">
        <v>460.71</v>
      </c>
      <c r="I30" s="33">
        <v>222.53</v>
      </c>
      <c r="J30" s="35"/>
      <c r="K30" s="35"/>
      <c r="L30" s="37">
        <v>1036.6099999999999</v>
      </c>
      <c r="M30" s="31">
        <f t="shared" si="0"/>
        <v>3588.8500000000004</v>
      </c>
    </row>
    <row r="31" spans="1:13" s="34" customFormat="1" x14ac:dyDescent="0.3">
      <c r="A31" s="29" t="s">
        <v>89</v>
      </c>
      <c r="B31" s="29" t="s">
        <v>18</v>
      </c>
      <c r="C31" s="30">
        <v>3464.3</v>
      </c>
      <c r="D31" s="31">
        <f>384.92+230.95</f>
        <v>615.87</v>
      </c>
      <c r="E31" s="31"/>
      <c r="F31" s="31"/>
      <c r="G31" s="30">
        <v>5315.94</v>
      </c>
      <c r="H31" s="33">
        <v>231.39</v>
      </c>
      <c r="I31" s="33"/>
      <c r="J31" s="35"/>
      <c r="K31" s="35">
        <v>2394.2199999999998</v>
      </c>
      <c r="L31" s="37">
        <v>2930.44</v>
      </c>
      <c r="M31" s="31">
        <f t="shared" si="0"/>
        <v>2385.4999999999995</v>
      </c>
    </row>
    <row r="32" spans="1:13" s="34" customFormat="1" x14ac:dyDescent="0.3">
      <c r="A32" s="29" t="s">
        <v>101</v>
      </c>
      <c r="B32" s="29" t="s">
        <v>18</v>
      </c>
      <c r="C32" s="30">
        <v>3464.3</v>
      </c>
      <c r="D32" s="31">
        <f>233.59</f>
        <v>233.59</v>
      </c>
      <c r="E32" s="33">
        <v>616.88</v>
      </c>
      <c r="F32" s="31"/>
      <c r="G32" s="30">
        <v>7185.76</v>
      </c>
      <c r="H32" s="33">
        <v>319.27</v>
      </c>
      <c r="I32" s="33">
        <v>59.41</v>
      </c>
      <c r="J32" s="35"/>
      <c r="K32" s="35">
        <v>2966.56</v>
      </c>
      <c r="L32" s="37">
        <v>3905.29</v>
      </c>
      <c r="M32" s="31">
        <f t="shared" si="0"/>
        <v>3280.4700000000003</v>
      </c>
    </row>
    <row r="33" spans="1:14" s="34" customFormat="1" x14ac:dyDescent="0.3">
      <c r="A33" s="29" t="s">
        <v>37</v>
      </c>
      <c r="B33" s="29" t="s">
        <v>36</v>
      </c>
      <c r="C33" s="30">
        <v>3570.89</v>
      </c>
      <c r="D33" s="31"/>
      <c r="E33" s="33"/>
      <c r="F33" s="31"/>
      <c r="G33" s="30">
        <v>3651.89</v>
      </c>
      <c r="H33" s="33">
        <v>327.32</v>
      </c>
      <c r="I33" s="33">
        <v>69.47</v>
      </c>
      <c r="J33" s="35"/>
      <c r="K33" s="35"/>
      <c r="L33" s="33">
        <v>626.47</v>
      </c>
      <c r="M33" s="31">
        <f t="shared" si="0"/>
        <v>3025.42</v>
      </c>
    </row>
    <row r="34" spans="1:14" s="34" customFormat="1" ht="15.6" x14ac:dyDescent="0.3">
      <c r="A34" s="29" t="s">
        <v>38</v>
      </c>
      <c r="B34" s="29" t="s">
        <v>36</v>
      </c>
      <c r="C34" s="30">
        <v>3570.88</v>
      </c>
      <c r="D34" s="33"/>
      <c r="E34" s="33">
        <v>740.26</v>
      </c>
      <c r="F34" s="31"/>
      <c r="G34" s="30">
        <v>4392.1400000000003</v>
      </c>
      <c r="H34" s="33">
        <v>422.37</v>
      </c>
      <c r="I34" s="33">
        <v>173.44</v>
      </c>
      <c r="J34" s="35"/>
      <c r="K34" s="37"/>
      <c r="L34" s="33">
        <v>688.07</v>
      </c>
      <c r="M34" s="31">
        <f t="shared" si="0"/>
        <v>3704.07</v>
      </c>
      <c r="N34" s="38"/>
    </row>
    <row r="35" spans="1:14" s="34" customFormat="1" ht="15.6" x14ac:dyDescent="0.3">
      <c r="A35" s="29" t="s">
        <v>96</v>
      </c>
      <c r="B35" s="29" t="s">
        <v>18</v>
      </c>
      <c r="C35" s="30">
        <v>3464.3</v>
      </c>
      <c r="D35" s="33">
        <f>11.03+296.92</f>
        <v>307.95</v>
      </c>
      <c r="E35" s="31"/>
      <c r="F35" s="31"/>
      <c r="G35" s="30">
        <v>4736.57</v>
      </c>
      <c r="H35" s="33">
        <v>314.52999999999997</v>
      </c>
      <c r="I35" s="33">
        <v>53.49</v>
      </c>
      <c r="J35" s="35"/>
      <c r="K35" s="37">
        <v>1187.69</v>
      </c>
      <c r="L35" s="37">
        <v>1726.25</v>
      </c>
      <c r="M35" s="31">
        <f>SUM(G35-L35)</f>
        <v>3010.3199999999997</v>
      </c>
      <c r="N35" s="38"/>
    </row>
    <row r="36" spans="1:14" s="34" customFormat="1" x14ac:dyDescent="0.3">
      <c r="A36" s="29" t="s">
        <v>39</v>
      </c>
      <c r="B36" s="29" t="s">
        <v>40</v>
      </c>
      <c r="C36" s="30">
        <v>20296.28</v>
      </c>
      <c r="D36" s="33"/>
      <c r="E36" s="31"/>
      <c r="F36" s="31"/>
      <c r="G36" s="30">
        <v>20296.28</v>
      </c>
      <c r="H36" s="33">
        <v>908.85</v>
      </c>
      <c r="I36" s="37">
        <v>4383.41</v>
      </c>
      <c r="J36" s="35"/>
      <c r="K36" s="37"/>
      <c r="L36" s="37">
        <v>6216.61</v>
      </c>
      <c r="M36" s="31">
        <f t="shared" si="0"/>
        <v>14079.669999999998</v>
      </c>
    </row>
    <row r="37" spans="1:14" s="34" customFormat="1" x14ac:dyDescent="0.3">
      <c r="A37" s="29" t="s">
        <v>114</v>
      </c>
      <c r="B37" s="29" t="s">
        <v>20</v>
      </c>
      <c r="C37" s="30">
        <v>11494.89</v>
      </c>
      <c r="D37" s="33"/>
      <c r="E37" s="31"/>
      <c r="F37" s="31"/>
      <c r="G37" s="30">
        <v>11494.89</v>
      </c>
      <c r="H37" s="33">
        <v>908.85</v>
      </c>
      <c r="I37" s="37">
        <v>2015.16</v>
      </c>
      <c r="J37" s="35"/>
      <c r="K37" s="37"/>
      <c r="L37" s="37">
        <v>2972.83</v>
      </c>
      <c r="M37" s="31">
        <f t="shared" si="0"/>
        <v>8522.06</v>
      </c>
    </row>
    <row r="38" spans="1:14" s="34" customFormat="1" x14ac:dyDescent="0.3">
      <c r="A38" s="29" t="s">
        <v>106</v>
      </c>
      <c r="B38" s="29" t="s">
        <v>18</v>
      </c>
      <c r="C38" s="30">
        <v>3464.3</v>
      </c>
      <c r="D38" s="31"/>
      <c r="E38" s="31"/>
      <c r="F38" s="31"/>
      <c r="G38" s="30">
        <v>3504.8</v>
      </c>
      <c r="H38" s="33">
        <v>314.52999999999997</v>
      </c>
      <c r="I38" s="33">
        <v>53.49</v>
      </c>
      <c r="J38" s="35"/>
      <c r="K38" s="35"/>
      <c r="L38" s="33">
        <v>442.23</v>
      </c>
      <c r="M38" s="31">
        <f t="shared" si="0"/>
        <v>3062.57</v>
      </c>
    </row>
    <row r="39" spans="1:14" s="34" customFormat="1" x14ac:dyDescent="0.3">
      <c r="A39" s="29" t="s">
        <v>42</v>
      </c>
      <c r="B39" s="29" t="s">
        <v>43</v>
      </c>
      <c r="C39" s="30">
        <v>7057.01</v>
      </c>
      <c r="D39" s="31"/>
      <c r="E39" s="33"/>
      <c r="F39" s="31"/>
      <c r="G39" s="30">
        <v>7097.51</v>
      </c>
      <c r="H39" s="33">
        <v>806.79</v>
      </c>
      <c r="I39" s="33">
        <v>822.81</v>
      </c>
      <c r="J39" s="35"/>
      <c r="K39" s="35"/>
      <c r="L39" s="37">
        <v>1788.36</v>
      </c>
      <c r="M39" s="31">
        <f t="shared" si="0"/>
        <v>5309.1500000000005</v>
      </c>
    </row>
    <row r="40" spans="1:14" s="34" customFormat="1" x14ac:dyDescent="0.3">
      <c r="A40" s="29" t="s">
        <v>44</v>
      </c>
      <c r="B40" s="29" t="s">
        <v>36</v>
      </c>
      <c r="C40" s="30">
        <v>3645.42</v>
      </c>
      <c r="D40" s="33"/>
      <c r="E40" s="31"/>
      <c r="F40" s="31"/>
      <c r="G40" s="30">
        <v>3685.92</v>
      </c>
      <c r="H40" s="33">
        <v>336.26</v>
      </c>
      <c r="I40" s="33">
        <v>80.650000000000006</v>
      </c>
      <c r="J40" s="35"/>
      <c r="K40" s="35"/>
      <c r="L40" s="33">
        <v>499.37</v>
      </c>
      <c r="M40" s="31">
        <f t="shared" si="0"/>
        <v>3186.55</v>
      </c>
    </row>
    <row r="41" spans="1:14" s="34" customFormat="1" x14ac:dyDescent="0.3">
      <c r="A41" s="29" t="s">
        <v>91</v>
      </c>
      <c r="B41" t="s">
        <v>125</v>
      </c>
      <c r="C41" s="30">
        <v>3464.3</v>
      </c>
      <c r="D41" s="31">
        <f>153.97+69.91</f>
        <v>223.88</v>
      </c>
      <c r="E41" s="31">
        <v>1363.15</v>
      </c>
      <c r="F41" s="31"/>
      <c r="G41" s="30">
        <v>5872.07</v>
      </c>
      <c r="H41" s="33">
        <v>469.13</v>
      </c>
      <c r="I41" s="33">
        <v>74.5</v>
      </c>
      <c r="J41" s="35"/>
      <c r="K41" s="33">
        <v>531.71</v>
      </c>
      <c r="L41" s="37">
        <v>2090.54</v>
      </c>
      <c r="M41" s="31">
        <f t="shared" si="0"/>
        <v>3781.5299999999997</v>
      </c>
    </row>
    <row r="42" spans="1:14" s="34" customFormat="1" x14ac:dyDescent="0.3">
      <c r="A42" s="29" t="s">
        <v>45</v>
      </c>
      <c r="B42" s="29" t="s">
        <v>18</v>
      </c>
      <c r="C42" s="30">
        <v>3464.3</v>
      </c>
      <c r="D42" s="33"/>
      <c r="E42" s="31"/>
      <c r="F42" s="31"/>
      <c r="G42" s="30">
        <v>3545.3</v>
      </c>
      <c r="H42" s="33">
        <v>314.52999999999997</v>
      </c>
      <c r="I42" s="33">
        <v>53.49</v>
      </c>
      <c r="J42" s="35"/>
      <c r="K42" s="35"/>
      <c r="L42" s="33">
        <v>450.48</v>
      </c>
      <c r="M42" s="31">
        <f t="shared" si="0"/>
        <v>3094.82</v>
      </c>
    </row>
    <row r="43" spans="1:14" s="34" customFormat="1" x14ac:dyDescent="0.3">
      <c r="A43" s="29" t="s">
        <v>46</v>
      </c>
      <c r="B43" s="29" t="s">
        <v>41</v>
      </c>
      <c r="C43" s="30">
        <v>7960.19</v>
      </c>
      <c r="D43" s="33">
        <f>448.32</f>
        <v>448.32</v>
      </c>
      <c r="E43" s="31"/>
      <c r="F43" s="31"/>
      <c r="G43" s="30">
        <v>12406.88</v>
      </c>
      <c r="H43" s="33">
        <v>747.5</v>
      </c>
      <c r="I43" s="33">
        <v>716.83</v>
      </c>
      <c r="J43" s="35"/>
      <c r="K43" s="37">
        <v>5633.18</v>
      </c>
      <c r="L43" s="37">
        <v>7375.95</v>
      </c>
      <c r="M43" s="31">
        <f t="shared" si="0"/>
        <v>5030.9299999999994</v>
      </c>
    </row>
    <row r="44" spans="1:14" s="34" customFormat="1" x14ac:dyDescent="0.3">
      <c r="A44" s="29" t="s">
        <v>105</v>
      </c>
      <c r="B44" s="29" t="s">
        <v>18</v>
      </c>
      <c r="C44" s="30">
        <v>3464.3</v>
      </c>
      <c r="D44" s="33"/>
      <c r="E44" s="31"/>
      <c r="F44" s="31"/>
      <c r="G44" s="30">
        <v>3545.3</v>
      </c>
      <c r="H44" s="33">
        <v>314.52999999999997</v>
      </c>
      <c r="I44" s="33">
        <v>53.49</v>
      </c>
      <c r="J44" s="35"/>
      <c r="K44" s="35"/>
      <c r="L44" s="33">
        <v>478.27</v>
      </c>
      <c r="M44" s="31">
        <f t="shared" si="0"/>
        <v>3067.03</v>
      </c>
    </row>
    <row r="45" spans="1:14" s="34" customFormat="1" x14ac:dyDescent="0.3">
      <c r="A45" s="29" t="s">
        <v>47</v>
      </c>
      <c r="B45" s="29" t="s">
        <v>18</v>
      </c>
      <c r="C45" s="30">
        <v>3672.17</v>
      </c>
      <c r="D45" s="31"/>
      <c r="E45" s="31"/>
      <c r="F45" s="31"/>
      <c r="G45" s="30">
        <v>7604.56</v>
      </c>
      <c r="H45" s="33"/>
      <c r="I45" s="33"/>
      <c r="J45" s="35"/>
      <c r="K45" s="35"/>
      <c r="L45" s="37">
        <v>7604.56</v>
      </c>
      <c r="M45" s="31">
        <f t="shared" si="0"/>
        <v>0</v>
      </c>
    </row>
    <row r="46" spans="1:14" s="34" customFormat="1" x14ac:dyDescent="0.3">
      <c r="A46" s="29" t="s">
        <v>116</v>
      </c>
      <c r="B46" s="29" t="s">
        <v>18</v>
      </c>
      <c r="C46" s="30">
        <v>3464.3</v>
      </c>
      <c r="D46" s="31"/>
      <c r="E46" s="37">
        <v>1701.09</v>
      </c>
      <c r="F46" s="31"/>
      <c r="G46" s="30">
        <v>5165.3900000000003</v>
      </c>
      <c r="H46" s="33">
        <v>314.52999999999997</v>
      </c>
      <c r="I46" s="33">
        <v>53.49</v>
      </c>
      <c r="J46" s="35"/>
      <c r="K46" s="35"/>
      <c r="L46" s="33">
        <v>394.67</v>
      </c>
      <c r="M46" s="31">
        <f t="shared" si="0"/>
        <v>4770.72</v>
      </c>
    </row>
    <row r="47" spans="1:14" s="34" customFormat="1" x14ac:dyDescent="0.3">
      <c r="A47" s="29" t="s">
        <v>48</v>
      </c>
      <c r="B47" s="29" t="s">
        <v>18</v>
      </c>
      <c r="C47" s="30">
        <v>3672.16</v>
      </c>
      <c r="D47" s="33"/>
      <c r="E47" s="31"/>
      <c r="F47" s="31"/>
      <c r="G47" s="30">
        <v>3712.66</v>
      </c>
      <c r="H47" s="33">
        <v>339.47</v>
      </c>
      <c r="I47" s="33">
        <v>84.66</v>
      </c>
      <c r="J47" s="35"/>
      <c r="K47" s="37"/>
      <c r="L47" s="33">
        <v>593.71</v>
      </c>
      <c r="M47" s="31">
        <f t="shared" si="0"/>
        <v>3118.95</v>
      </c>
    </row>
    <row r="48" spans="1:14" s="34" customFormat="1" x14ac:dyDescent="0.3">
      <c r="A48" s="29" t="s">
        <v>49</v>
      </c>
      <c r="B48" s="29" t="s">
        <v>126</v>
      </c>
      <c r="C48" s="30">
        <v>20296.29</v>
      </c>
      <c r="D48" s="31"/>
      <c r="E48" s="31"/>
      <c r="F48" s="31"/>
      <c r="G48" s="30">
        <v>20296.29</v>
      </c>
      <c r="H48" s="33">
        <v>908.85</v>
      </c>
      <c r="I48" s="37">
        <v>4383.41</v>
      </c>
      <c r="J48" s="35"/>
      <c r="K48" s="35"/>
      <c r="L48" s="37">
        <v>5725.52</v>
      </c>
      <c r="M48" s="31">
        <f t="shared" si="0"/>
        <v>14570.77</v>
      </c>
    </row>
    <row r="49" spans="1:13" s="34" customFormat="1" x14ac:dyDescent="0.3">
      <c r="A49" s="29" t="s">
        <v>50</v>
      </c>
      <c r="B49" s="29" t="s">
        <v>51</v>
      </c>
      <c r="C49" s="30">
        <v>13138.83</v>
      </c>
      <c r="D49" s="37"/>
      <c r="E49" s="31"/>
      <c r="F49" s="31"/>
      <c r="G49" s="30">
        <v>13219.83</v>
      </c>
      <c r="H49" s="33">
        <v>908.85</v>
      </c>
      <c r="I49" s="37">
        <v>2467.2399999999998</v>
      </c>
      <c r="J49" s="35"/>
      <c r="K49" s="37"/>
      <c r="L49" s="37">
        <v>3556.86</v>
      </c>
      <c r="M49" s="31">
        <f t="shared" si="0"/>
        <v>9662.9699999999993</v>
      </c>
    </row>
    <row r="50" spans="1:13" s="34" customFormat="1" x14ac:dyDescent="0.3">
      <c r="A50" s="29" t="s">
        <v>52</v>
      </c>
      <c r="B50" s="29" t="s">
        <v>18</v>
      </c>
      <c r="C50" s="30">
        <v>3672.17</v>
      </c>
      <c r="D50" s="31"/>
      <c r="E50" s="37">
        <v>1701.09</v>
      </c>
      <c r="F50" s="31"/>
      <c r="G50" s="30">
        <v>5373.26</v>
      </c>
      <c r="H50" s="33">
        <v>339.47</v>
      </c>
      <c r="I50" s="33">
        <v>84.67</v>
      </c>
      <c r="J50" s="35"/>
      <c r="K50" s="35"/>
      <c r="L50" s="33">
        <v>583.67999999999995</v>
      </c>
      <c r="M50" s="31">
        <f t="shared" si="0"/>
        <v>4789.58</v>
      </c>
    </row>
    <row r="51" spans="1:13" s="34" customFormat="1" x14ac:dyDescent="0.3">
      <c r="A51" s="29" t="s">
        <v>54</v>
      </c>
      <c r="B51" s="29" t="s">
        <v>51</v>
      </c>
      <c r="C51" s="30">
        <v>11844.96</v>
      </c>
      <c r="D51" s="31"/>
      <c r="E51" s="31"/>
      <c r="F51" s="31"/>
      <c r="G51" s="30">
        <v>11844.96</v>
      </c>
      <c r="H51" s="33">
        <v>908.85</v>
      </c>
      <c r="I51" s="37">
        <v>2111.4299999999998</v>
      </c>
      <c r="J51" s="35"/>
      <c r="K51" s="35"/>
      <c r="L51" s="37">
        <v>3102.29</v>
      </c>
      <c r="M51" s="31">
        <f t="shared" si="0"/>
        <v>8742.6699999999983</v>
      </c>
    </row>
    <row r="52" spans="1:13" s="34" customFormat="1" x14ac:dyDescent="0.3">
      <c r="A52" s="29" t="s">
        <v>90</v>
      </c>
      <c r="B52" s="29" t="s">
        <v>18</v>
      </c>
      <c r="C52" s="30">
        <v>3464.3</v>
      </c>
      <c r="D52" s="31"/>
      <c r="E52" s="37">
        <v>1701.09</v>
      </c>
      <c r="F52" s="31"/>
      <c r="G52" s="30">
        <v>5246.39</v>
      </c>
      <c r="H52" s="33">
        <v>314.52999999999997</v>
      </c>
      <c r="I52" s="33">
        <v>53.49</v>
      </c>
      <c r="J52" s="35"/>
      <c r="K52" s="37"/>
      <c r="L52" s="33">
        <v>696.32</v>
      </c>
      <c r="M52" s="31">
        <f t="shared" si="0"/>
        <v>4550.0700000000006</v>
      </c>
    </row>
    <row r="53" spans="1:13" s="34" customFormat="1" x14ac:dyDescent="0.3">
      <c r="A53" s="29" t="s">
        <v>120</v>
      </c>
      <c r="B53" s="29" t="s">
        <v>41</v>
      </c>
      <c r="C53" s="30">
        <v>7284.7</v>
      </c>
      <c r="D53" s="31"/>
      <c r="E53" s="37"/>
      <c r="F53" s="31"/>
      <c r="G53" s="30">
        <v>6313.4</v>
      </c>
      <c r="H53" s="33">
        <v>702.69</v>
      </c>
      <c r="I53" s="33">
        <v>646.95000000000005</v>
      </c>
      <c r="J53" s="35"/>
      <c r="K53" s="37"/>
      <c r="L53" s="37">
        <v>1349.64</v>
      </c>
      <c r="M53" s="31">
        <f t="shared" si="0"/>
        <v>4963.7599999999993</v>
      </c>
    </row>
    <row r="54" spans="1:13" s="34" customFormat="1" x14ac:dyDescent="0.3">
      <c r="A54" s="29" t="s">
        <v>55</v>
      </c>
      <c r="B54" s="29" t="s">
        <v>36</v>
      </c>
      <c r="C54" s="30">
        <v>3645.42</v>
      </c>
      <c r="D54" s="31">
        <f>322.58+1.45</f>
        <v>324.02999999999997</v>
      </c>
      <c r="E54" s="31"/>
      <c r="F54" s="31"/>
      <c r="G54" s="30">
        <v>4614.78</v>
      </c>
      <c r="H54" s="33">
        <v>220.31</v>
      </c>
      <c r="I54" s="33"/>
      <c r="J54" s="35"/>
      <c r="K54" s="7">
        <v>1191.8800000000001</v>
      </c>
      <c r="L54" s="37">
        <v>2139.6999999999998</v>
      </c>
      <c r="M54" s="31">
        <f t="shared" si="0"/>
        <v>2475.08</v>
      </c>
    </row>
    <row r="55" spans="1:13" s="34" customFormat="1" x14ac:dyDescent="0.3">
      <c r="A55" s="29" t="s">
        <v>110</v>
      </c>
      <c r="B55" s="29" t="s">
        <v>18</v>
      </c>
      <c r="C55" s="30">
        <v>3464.3</v>
      </c>
      <c r="D55" s="31"/>
      <c r="E55" s="31"/>
      <c r="F55" s="31"/>
      <c r="G55" s="30">
        <v>3545.3</v>
      </c>
      <c r="H55" s="33">
        <v>314.52999999999997</v>
      </c>
      <c r="I55" s="33">
        <v>53.49</v>
      </c>
      <c r="J55" s="35"/>
      <c r="K55" s="35"/>
      <c r="L55" s="33">
        <v>439.47</v>
      </c>
      <c r="M55" s="31">
        <f t="shared" si="0"/>
        <v>3105.83</v>
      </c>
    </row>
    <row r="56" spans="1:13" s="34" customFormat="1" x14ac:dyDescent="0.3">
      <c r="A56" s="29" t="s">
        <v>56</v>
      </c>
      <c r="B56" s="29" t="s">
        <v>36</v>
      </c>
      <c r="C56" s="30">
        <v>3570.88</v>
      </c>
      <c r="D56" s="33"/>
      <c r="E56" s="31"/>
      <c r="F56" s="31"/>
      <c r="G56" s="30">
        <v>3611.38</v>
      </c>
      <c r="H56" s="33">
        <v>327.32</v>
      </c>
      <c r="I56" s="33">
        <v>69.47</v>
      </c>
      <c r="J56" s="35"/>
      <c r="K56" s="35"/>
      <c r="L56" s="33">
        <v>536.14</v>
      </c>
      <c r="M56" s="31">
        <f t="shared" si="0"/>
        <v>3075.2400000000002</v>
      </c>
    </row>
    <row r="57" spans="1:13" s="34" customFormat="1" x14ac:dyDescent="0.3">
      <c r="A57" s="29" t="s">
        <v>57</v>
      </c>
      <c r="B57" s="29" t="s">
        <v>58</v>
      </c>
      <c r="C57" s="30">
        <v>15951.04</v>
      </c>
      <c r="D57" s="37">
        <v>2658.5</v>
      </c>
      <c r="E57" s="31"/>
      <c r="F57" s="31"/>
      <c r="G57" s="30">
        <v>20123.22</v>
      </c>
      <c r="H57" s="33">
        <v>908.85</v>
      </c>
      <c r="I57" s="37">
        <v>1141.95</v>
      </c>
      <c r="J57" s="35"/>
      <c r="K57" s="37">
        <v>8039.98</v>
      </c>
      <c r="L57" s="37">
        <v>12833.97</v>
      </c>
      <c r="M57" s="31">
        <f t="shared" si="0"/>
        <v>7289.2500000000018</v>
      </c>
    </row>
    <row r="58" spans="1:13" s="34" customFormat="1" x14ac:dyDescent="0.3">
      <c r="A58" s="29" t="s">
        <v>59</v>
      </c>
      <c r="B58" s="29" t="s">
        <v>36</v>
      </c>
      <c r="C58" s="30">
        <v>3570.89</v>
      </c>
      <c r="D58" s="33"/>
      <c r="E58" s="31"/>
      <c r="F58" s="31"/>
      <c r="G58" s="30">
        <v>3611.39</v>
      </c>
      <c r="H58" s="33">
        <v>327.32</v>
      </c>
      <c r="I58" s="33">
        <v>69.47</v>
      </c>
      <c r="J58" s="35"/>
      <c r="K58" s="33"/>
      <c r="L58" s="33">
        <v>902.91</v>
      </c>
      <c r="M58" s="31">
        <f t="shared" si="0"/>
        <v>2708.48</v>
      </c>
    </row>
    <row r="59" spans="1:13" s="34" customFormat="1" x14ac:dyDescent="0.3">
      <c r="A59" s="29" t="s">
        <v>60</v>
      </c>
      <c r="B59" s="29" t="s">
        <v>61</v>
      </c>
      <c r="C59" s="30">
        <v>10074.34</v>
      </c>
      <c r="D59" s="31"/>
      <c r="E59" s="31">
        <v>2938.35</v>
      </c>
      <c r="F59" s="31"/>
      <c r="G59" s="30">
        <v>13053.19</v>
      </c>
      <c r="H59" s="33">
        <v>908.85</v>
      </c>
      <c r="I59" s="37">
        <v>2432.56</v>
      </c>
      <c r="J59" s="35"/>
      <c r="K59" s="35"/>
      <c r="L59" s="37">
        <v>3414.76</v>
      </c>
      <c r="M59" s="31">
        <f t="shared" si="0"/>
        <v>9638.43</v>
      </c>
    </row>
    <row r="60" spans="1:13" s="34" customFormat="1" x14ac:dyDescent="0.3">
      <c r="A60" s="29" t="s">
        <v>121</v>
      </c>
      <c r="B60" s="29" t="s">
        <v>51</v>
      </c>
      <c r="C60" s="30">
        <v>11494.89</v>
      </c>
      <c r="D60" s="31"/>
      <c r="E60" s="31"/>
      <c r="F60" s="31"/>
      <c r="G60" s="30">
        <v>9195.91</v>
      </c>
      <c r="H60" s="33">
        <v>908.85</v>
      </c>
      <c r="I60" s="37">
        <v>1382.94</v>
      </c>
      <c r="J60" s="35"/>
      <c r="K60" s="35"/>
      <c r="L60" s="37">
        <v>2291.79</v>
      </c>
      <c r="M60" s="31">
        <f>SUM(G60-L60)</f>
        <v>6904.12</v>
      </c>
    </row>
    <row r="61" spans="1:13" s="34" customFormat="1" x14ac:dyDescent="0.3">
      <c r="A61" s="29" t="s">
        <v>93</v>
      </c>
      <c r="B61" t="s">
        <v>127</v>
      </c>
      <c r="C61" s="30">
        <v>3645.42</v>
      </c>
      <c r="D61" s="31">
        <f>279.84+279.85</f>
        <v>559.69000000000005</v>
      </c>
      <c r="E61" s="37">
        <v>5357.43</v>
      </c>
      <c r="F61" s="31"/>
      <c r="G61" s="30">
        <v>10798.98</v>
      </c>
      <c r="H61" s="33">
        <v>908.85</v>
      </c>
      <c r="I61" s="37">
        <v>1185.8499999999999</v>
      </c>
      <c r="J61" s="35"/>
      <c r="K61" s="35">
        <v>1035.42</v>
      </c>
      <c r="L61" s="37">
        <v>3306.33</v>
      </c>
      <c r="M61" s="31">
        <f>SUM(G61-L61)</f>
        <v>7492.65</v>
      </c>
    </row>
    <row r="62" spans="1:13" s="34" customFormat="1" x14ac:dyDescent="0.3">
      <c r="A62" s="29" t="s">
        <v>62</v>
      </c>
      <c r="B62" s="29" t="s">
        <v>36</v>
      </c>
      <c r="C62" s="30">
        <v>3469.83</v>
      </c>
      <c r="D62" s="33">
        <v>192.77</v>
      </c>
      <c r="E62" s="31"/>
      <c r="F62" s="31"/>
      <c r="G62" s="30">
        <v>3743.6</v>
      </c>
      <c r="H62" s="33">
        <v>245.8</v>
      </c>
      <c r="I62" s="33"/>
      <c r="J62" s="35"/>
      <c r="K62" s="33">
        <v>713.25</v>
      </c>
      <c r="L62" s="37">
        <v>1196.94</v>
      </c>
      <c r="M62" s="31">
        <f t="shared" si="0"/>
        <v>2546.66</v>
      </c>
    </row>
    <row r="63" spans="1:13" s="34" customFormat="1" x14ac:dyDescent="0.3">
      <c r="A63" s="29" t="s">
        <v>122</v>
      </c>
      <c r="B63" s="29" t="s">
        <v>123</v>
      </c>
      <c r="C63" s="30">
        <v>15951.04</v>
      </c>
      <c r="D63" s="33"/>
      <c r="E63" s="31"/>
      <c r="F63" s="31"/>
      <c r="G63" s="30">
        <v>2658.5</v>
      </c>
      <c r="H63" s="33">
        <v>218.08</v>
      </c>
      <c r="I63" s="33"/>
      <c r="J63" s="35"/>
      <c r="K63" s="33"/>
      <c r="L63" s="37">
        <v>218.08</v>
      </c>
      <c r="M63" s="31">
        <f t="shared" si="0"/>
        <v>2440.42</v>
      </c>
    </row>
    <row r="64" spans="1:13" s="34" customFormat="1" x14ac:dyDescent="0.3">
      <c r="A64" s="29" t="s">
        <v>63</v>
      </c>
      <c r="B64" s="29" t="s">
        <v>18</v>
      </c>
      <c r="C64" s="30">
        <v>3464.3</v>
      </c>
      <c r="D64" s="31">
        <f>192.46+769.84</f>
        <v>962.30000000000007</v>
      </c>
      <c r="E64" s="31"/>
      <c r="F64" s="31"/>
      <c r="G64" s="30">
        <v>5649.31</v>
      </c>
      <c r="H64" s="33">
        <v>86.6</v>
      </c>
      <c r="I64" s="33"/>
      <c r="J64" s="35"/>
      <c r="K64" s="37">
        <v>3510.82</v>
      </c>
      <c r="L64" s="37">
        <v>4645.2700000000004</v>
      </c>
      <c r="M64" s="31">
        <f t="shared" si="0"/>
        <v>1004.04</v>
      </c>
    </row>
    <row r="65" spans="1:13" s="34" customFormat="1" x14ac:dyDescent="0.3">
      <c r="A65" s="29" t="s">
        <v>64</v>
      </c>
      <c r="B65" s="29" t="s">
        <v>65</v>
      </c>
      <c r="C65" s="30">
        <v>10074.34</v>
      </c>
      <c r="D65" s="37"/>
      <c r="E65" s="31"/>
      <c r="F65" s="31"/>
      <c r="G65" s="30">
        <v>10074.34</v>
      </c>
      <c r="H65" s="33">
        <v>908.85</v>
      </c>
      <c r="I65" s="37">
        <v>1572.37</v>
      </c>
      <c r="J65" s="35"/>
      <c r="K65" s="37"/>
      <c r="L65" s="37">
        <v>5565.28</v>
      </c>
      <c r="M65" s="31">
        <f t="shared" si="0"/>
        <v>4509.0600000000004</v>
      </c>
    </row>
    <row r="66" spans="1:13" s="34" customFormat="1" x14ac:dyDescent="0.3">
      <c r="A66" s="29" t="s">
        <v>66</v>
      </c>
      <c r="B66" s="29" t="s">
        <v>51</v>
      </c>
      <c r="C66" s="30">
        <v>13196.35</v>
      </c>
      <c r="D66" s="37">
        <f>170.89+5.25</f>
        <v>176.14</v>
      </c>
      <c r="E66" s="37">
        <v>2662.87</v>
      </c>
      <c r="F66" s="31"/>
      <c r="G66" s="30">
        <v>16787.18</v>
      </c>
      <c r="H66" s="33">
        <v>908.85</v>
      </c>
      <c r="I66" s="37">
        <v>3006.19</v>
      </c>
      <c r="J66" s="35"/>
      <c r="K66" s="33">
        <v>519.15</v>
      </c>
      <c r="L66" s="37">
        <v>5407.61</v>
      </c>
      <c r="M66" s="31">
        <f t="shared" si="0"/>
        <v>11379.57</v>
      </c>
    </row>
    <row r="67" spans="1:13" s="34" customFormat="1" x14ac:dyDescent="0.3">
      <c r="A67" s="29" t="s">
        <v>67</v>
      </c>
      <c r="B67" s="29" t="s">
        <v>18</v>
      </c>
      <c r="C67" s="30">
        <v>3672.17</v>
      </c>
      <c r="D67" s="31"/>
      <c r="E67" s="31"/>
      <c r="F67" s="31"/>
      <c r="G67" s="30">
        <v>3753.17</v>
      </c>
      <c r="H67" s="33">
        <v>339.47</v>
      </c>
      <c r="I67" s="33">
        <v>84.67</v>
      </c>
      <c r="J67" s="35"/>
      <c r="K67" s="35"/>
      <c r="L67" s="33">
        <v>637.77</v>
      </c>
      <c r="M67" s="31">
        <f t="shared" si="0"/>
        <v>3115.4</v>
      </c>
    </row>
    <row r="68" spans="1:13" s="34" customFormat="1" x14ac:dyDescent="0.3">
      <c r="A68" s="29" t="s">
        <v>68</v>
      </c>
      <c r="B68" s="29" t="s">
        <v>20</v>
      </c>
      <c r="C68" s="30">
        <v>13196.35</v>
      </c>
      <c r="D68" s="33">
        <f>2336.02</f>
        <v>2336.02</v>
      </c>
      <c r="E68" s="37">
        <f>370.13+473.33</f>
        <v>843.46</v>
      </c>
      <c r="F68" s="31"/>
      <c r="G68" s="30">
        <v>24655.16</v>
      </c>
      <c r="H68" s="33">
        <v>860.64</v>
      </c>
      <c r="I68" s="33">
        <v>995.13</v>
      </c>
      <c r="J68" s="35"/>
      <c r="K68" s="7">
        <v>14020.95</v>
      </c>
      <c r="L68" s="37">
        <v>18256.509999999998</v>
      </c>
      <c r="M68" s="31">
        <f t="shared" si="0"/>
        <v>6398.6500000000015</v>
      </c>
    </row>
    <row r="69" spans="1:13" s="42" customFormat="1" x14ac:dyDescent="0.3">
      <c r="A69" s="39" t="s">
        <v>69</v>
      </c>
      <c r="B69" t="s">
        <v>128</v>
      </c>
      <c r="C69" s="40">
        <v>3645.42</v>
      </c>
      <c r="D69" s="37"/>
      <c r="E69" s="37">
        <v>12305.62</v>
      </c>
      <c r="F69" s="41"/>
      <c r="G69" s="30">
        <v>15951.04</v>
      </c>
      <c r="H69" s="33">
        <v>908.85</v>
      </c>
      <c r="I69" s="37">
        <v>3240.6</v>
      </c>
      <c r="J69" s="35"/>
      <c r="K69" s="35"/>
      <c r="L69" s="37">
        <v>4369.47</v>
      </c>
      <c r="M69" s="31">
        <f t="shared" si="0"/>
        <v>11581.57</v>
      </c>
    </row>
    <row r="70" spans="1:13" s="34" customFormat="1" x14ac:dyDescent="0.3">
      <c r="A70" s="29" t="s">
        <v>70</v>
      </c>
      <c r="B70" s="29" t="s">
        <v>129</v>
      </c>
      <c r="C70" s="30">
        <v>10074.34</v>
      </c>
      <c r="D70" s="31"/>
      <c r="E70" s="31"/>
      <c r="F70" s="31"/>
      <c r="G70" s="30">
        <v>15012.09</v>
      </c>
      <c r="H70" s="33">
        <v>908.85</v>
      </c>
      <c r="I70" s="37">
        <v>2971.25</v>
      </c>
      <c r="J70" s="35"/>
      <c r="K70" s="35"/>
      <c r="L70" s="37">
        <v>3991.43</v>
      </c>
      <c r="M70" s="31">
        <f t="shared" si="0"/>
        <v>11020.66</v>
      </c>
    </row>
    <row r="71" spans="1:13" s="34" customFormat="1" x14ac:dyDescent="0.3">
      <c r="A71" s="29" t="s">
        <v>71</v>
      </c>
      <c r="B71" s="29" t="s">
        <v>130</v>
      </c>
      <c r="C71" s="30">
        <v>12969.88</v>
      </c>
      <c r="D71" s="31"/>
      <c r="E71" s="31"/>
      <c r="F71" s="31"/>
      <c r="G71" s="30">
        <v>13010.38</v>
      </c>
      <c r="H71" s="33">
        <v>908.85</v>
      </c>
      <c r="I71" s="37">
        <v>2368.65</v>
      </c>
      <c r="J71" s="35"/>
      <c r="K71" s="35"/>
      <c r="L71" s="37">
        <v>3953.34</v>
      </c>
      <c r="M71" s="31">
        <f t="shared" si="0"/>
        <v>9057.0399999999991</v>
      </c>
    </row>
    <row r="72" spans="1:13" s="34" customFormat="1" x14ac:dyDescent="0.3">
      <c r="A72" s="29" t="s">
        <v>72</v>
      </c>
      <c r="B72" s="29" t="s">
        <v>104</v>
      </c>
      <c r="C72" s="30">
        <v>8192.0400000000009</v>
      </c>
      <c r="D72" s="33"/>
      <c r="E72" s="37">
        <f>1882.29+1958.4</f>
        <v>3840.69</v>
      </c>
      <c r="F72" s="31"/>
      <c r="G72" s="30">
        <v>12678.06</v>
      </c>
      <c r="H72" s="33">
        <v>908.85</v>
      </c>
      <c r="I72" s="37">
        <v>2110.9299999999998</v>
      </c>
      <c r="J72" s="35"/>
      <c r="K72" s="37"/>
      <c r="L72" s="37">
        <v>4592.04</v>
      </c>
      <c r="M72" s="31">
        <f t="shared" si="0"/>
        <v>8086.0199999999995</v>
      </c>
    </row>
    <row r="73" spans="1:13" s="34" customFormat="1" x14ac:dyDescent="0.3">
      <c r="A73" s="29" t="s">
        <v>111</v>
      </c>
      <c r="B73" s="29" t="s">
        <v>18</v>
      </c>
      <c r="C73" s="30">
        <v>3464.3</v>
      </c>
      <c r="D73" s="33"/>
      <c r="E73" s="37"/>
      <c r="F73" s="31"/>
      <c r="G73" s="30">
        <v>3545.3</v>
      </c>
      <c r="H73" s="33">
        <v>314.52999999999997</v>
      </c>
      <c r="I73" s="33">
        <v>53.49</v>
      </c>
      <c r="J73" s="35"/>
      <c r="K73" s="37"/>
      <c r="L73" s="33">
        <v>448.9</v>
      </c>
      <c r="M73" s="31">
        <f t="shared" si="0"/>
        <v>3096.4</v>
      </c>
    </row>
    <row r="74" spans="1:13" s="34" customFormat="1" x14ac:dyDescent="0.3">
      <c r="A74" s="29" t="s">
        <v>74</v>
      </c>
      <c r="B74" s="29" t="s">
        <v>20</v>
      </c>
      <c r="C74" s="30">
        <v>13066.98</v>
      </c>
      <c r="D74" s="33"/>
      <c r="E74" s="31"/>
      <c r="F74" s="31"/>
      <c r="G74" s="30">
        <v>13107.48</v>
      </c>
      <c r="H74" s="33">
        <v>908.85</v>
      </c>
      <c r="I74" s="37">
        <v>2447.4899999999998</v>
      </c>
      <c r="J74" s="35"/>
      <c r="K74" s="37"/>
      <c r="L74" s="37">
        <v>3445.63</v>
      </c>
      <c r="M74" s="31">
        <f t="shared" si="0"/>
        <v>9661.8499999999985</v>
      </c>
    </row>
    <row r="75" spans="1:13" s="34" customFormat="1" x14ac:dyDescent="0.3">
      <c r="A75" s="29" t="s">
        <v>97</v>
      </c>
      <c r="B75" s="29" t="s">
        <v>20</v>
      </c>
      <c r="C75" s="30">
        <v>11494.89</v>
      </c>
      <c r="D75" s="31"/>
      <c r="E75" s="31"/>
      <c r="F75" s="31"/>
      <c r="G75" s="30">
        <v>11494.89</v>
      </c>
      <c r="H75" s="33">
        <v>908.85</v>
      </c>
      <c r="I75" s="37">
        <v>2015.16</v>
      </c>
      <c r="J75" s="35"/>
      <c r="K75" s="35"/>
      <c r="L75" s="37">
        <v>2990.55</v>
      </c>
      <c r="M75" s="31">
        <f t="shared" si="0"/>
        <v>8504.34</v>
      </c>
    </row>
    <row r="76" spans="1:13" s="34" customFormat="1" x14ac:dyDescent="0.3">
      <c r="A76" s="29" t="s">
        <v>75</v>
      </c>
      <c r="B76" s="29" t="s">
        <v>20</v>
      </c>
      <c r="C76" s="30">
        <v>13196.35</v>
      </c>
      <c r="D76" s="37"/>
      <c r="E76" s="31"/>
      <c r="F76" s="31"/>
      <c r="G76" s="30">
        <v>13277.35</v>
      </c>
      <c r="H76" s="33">
        <v>908.85</v>
      </c>
      <c r="I76" s="37">
        <v>2483.06</v>
      </c>
      <c r="J76" s="35"/>
      <c r="K76" s="35"/>
      <c r="L76" s="37">
        <v>3435.36</v>
      </c>
      <c r="M76" s="31">
        <f t="shared" si="0"/>
        <v>9841.99</v>
      </c>
    </row>
    <row r="77" spans="1:13" s="34" customFormat="1" x14ac:dyDescent="0.3">
      <c r="A77" s="29" t="s">
        <v>76</v>
      </c>
      <c r="B77" s="29" t="s">
        <v>36</v>
      </c>
      <c r="C77" s="30">
        <v>3368.77</v>
      </c>
      <c r="D77" s="33">
        <v>187.15</v>
      </c>
      <c r="E77" s="31"/>
      <c r="F77" s="31"/>
      <c r="G77" s="30">
        <v>3596.42</v>
      </c>
      <c r="H77" s="33">
        <v>235.69</v>
      </c>
      <c r="I77" s="33"/>
      <c r="J77" s="35"/>
      <c r="K77" s="33">
        <v>692.47</v>
      </c>
      <c r="L77" s="37">
        <v>1244.73</v>
      </c>
      <c r="M77" s="31">
        <f t="shared" si="0"/>
        <v>2351.69</v>
      </c>
    </row>
    <row r="78" spans="1:13" s="34" customFormat="1" x14ac:dyDescent="0.3">
      <c r="A78" s="29" t="s">
        <v>77</v>
      </c>
      <c r="B78" s="29" t="s">
        <v>36</v>
      </c>
      <c r="C78" s="30">
        <v>3606.6</v>
      </c>
      <c r="D78" s="31"/>
      <c r="E78" s="31"/>
      <c r="F78" s="31"/>
      <c r="G78" s="30">
        <v>4251.93</v>
      </c>
      <c r="H78" s="33">
        <v>331.61</v>
      </c>
      <c r="I78" s="33">
        <v>74.83</v>
      </c>
      <c r="J78" s="35"/>
      <c r="K78" s="35"/>
      <c r="L78" s="33">
        <v>492.34</v>
      </c>
      <c r="M78" s="31">
        <f t="shared" si="0"/>
        <v>3759.59</v>
      </c>
    </row>
    <row r="79" spans="1:13" s="34" customFormat="1" x14ac:dyDescent="0.3">
      <c r="A79" s="29" t="s">
        <v>78</v>
      </c>
      <c r="B79" s="29" t="s">
        <v>79</v>
      </c>
      <c r="C79" s="30">
        <v>11494.89</v>
      </c>
      <c r="D79" s="37"/>
      <c r="E79" s="31">
        <f>1209.09+740.26</f>
        <v>1949.35</v>
      </c>
      <c r="F79" s="31"/>
      <c r="G79" s="30">
        <v>13525.24</v>
      </c>
      <c r="H79" s="33">
        <v>908.85</v>
      </c>
      <c r="I79" s="37">
        <v>2551.23</v>
      </c>
      <c r="J79" s="35"/>
      <c r="K79" s="37"/>
      <c r="L79" s="37">
        <v>3640.46</v>
      </c>
      <c r="M79" s="31">
        <f t="shared" si="0"/>
        <v>9884.7799999999988</v>
      </c>
    </row>
    <row r="80" spans="1:13" s="34" customFormat="1" x14ac:dyDescent="0.3">
      <c r="A80" s="29" t="s">
        <v>80</v>
      </c>
      <c r="B80" s="29" t="s">
        <v>36</v>
      </c>
      <c r="C80" s="30">
        <v>3368.77</v>
      </c>
      <c r="D80" s="33">
        <f>330.14+12.05</f>
        <v>342.19</v>
      </c>
      <c r="E80" s="31"/>
      <c r="F80" s="31"/>
      <c r="G80" s="30">
        <v>3807.9</v>
      </c>
      <c r="H80" s="33">
        <v>195.39</v>
      </c>
      <c r="I80" s="33"/>
      <c r="J80" s="35"/>
      <c r="K80" s="37">
        <v>1219.52</v>
      </c>
      <c r="L80" s="37">
        <v>1710.92</v>
      </c>
      <c r="M80" s="31">
        <f t="shared" si="0"/>
        <v>2096.98</v>
      </c>
    </row>
    <row r="81" spans="1:13" s="34" customFormat="1" x14ac:dyDescent="0.3">
      <c r="A81" s="29" t="s">
        <v>81</v>
      </c>
      <c r="B81" s="33" t="s">
        <v>119</v>
      </c>
      <c r="C81" s="30">
        <v>3645.42</v>
      </c>
      <c r="D81" s="37">
        <v>1428.28</v>
      </c>
      <c r="E81" s="31">
        <v>3857.35</v>
      </c>
      <c r="F81" s="31"/>
      <c r="G81" s="30">
        <v>12249.86</v>
      </c>
      <c r="H81" s="33">
        <v>665.05</v>
      </c>
      <c r="I81" s="33">
        <v>610.95000000000005</v>
      </c>
      <c r="J81" s="35"/>
      <c r="K81" s="37">
        <v>4375.1499999999996</v>
      </c>
      <c r="L81" s="37">
        <v>7101.68</v>
      </c>
      <c r="M81" s="31">
        <f t="shared" si="0"/>
        <v>5148.18</v>
      </c>
    </row>
    <row r="82" spans="1:13" s="34" customFormat="1" x14ac:dyDescent="0.3">
      <c r="A82" s="29" t="s">
        <v>82</v>
      </c>
      <c r="B82" s="29" t="s">
        <v>18</v>
      </c>
      <c r="C82" s="30">
        <v>3568.24</v>
      </c>
      <c r="D82" s="33">
        <v>199.33</v>
      </c>
      <c r="E82" s="37">
        <v>1417.58</v>
      </c>
      <c r="F82" s="31"/>
      <c r="G82" s="37">
        <v>6972.55</v>
      </c>
      <c r="H82" s="33">
        <v>255.64</v>
      </c>
      <c r="I82" s="33">
        <v>11.21</v>
      </c>
      <c r="J82" s="35"/>
      <c r="K82" s="37">
        <v>2521.65</v>
      </c>
      <c r="L82" s="37">
        <v>3161.68</v>
      </c>
      <c r="M82" s="31">
        <f t="shared" si="0"/>
        <v>3810.8700000000003</v>
      </c>
    </row>
    <row r="83" spans="1:13" s="34" customFormat="1" x14ac:dyDescent="0.3">
      <c r="A83" s="29" t="s">
        <v>83</v>
      </c>
      <c r="B83" s="29" t="s">
        <v>36</v>
      </c>
      <c r="C83" s="30">
        <v>3570.88</v>
      </c>
      <c r="D83" s="33">
        <v>559.69000000000005</v>
      </c>
      <c r="E83" s="37">
        <v>4335.6400000000003</v>
      </c>
      <c r="F83" s="31"/>
      <c r="G83" s="30">
        <v>9704.4699999999993</v>
      </c>
      <c r="H83" s="33">
        <v>842.4</v>
      </c>
      <c r="I83" s="33">
        <v>914.28</v>
      </c>
      <c r="J83" s="35"/>
      <c r="K83" s="37">
        <v>2058.4499999999998</v>
      </c>
      <c r="L83" s="37">
        <v>4278.05</v>
      </c>
      <c r="M83" s="31">
        <f t="shared" si="0"/>
        <v>5426.4199999999992</v>
      </c>
    </row>
    <row r="84" spans="1:13" s="34" customFormat="1" x14ac:dyDescent="0.3">
      <c r="A84" s="29" t="s">
        <v>84</v>
      </c>
      <c r="B84" s="29" t="s">
        <v>20</v>
      </c>
      <c r="C84" s="30">
        <v>12926.63</v>
      </c>
      <c r="D84" s="37">
        <v>1696.49</v>
      </c>
      <c r="E84" s="37"/>
      <c r="F84" s="31"/>
      <c r="G84" s="30">
        <v>16618.71</v>
      </c>
      <c r="H84" s="33">
        <v>908.85</v>
      </c>
      <c r="I84" s="37">
        <v>1437.06</v>
      </c>
      <c r="J84" s="35"/>
      <c r="K84" s="37">
        <v>5190.08</v>
      </c>
      <c r="L84" s="37">
        <v>10079.549999999999</v>
      </c>
      <c r="M84" s="31">
        <f t="shared" si="0"/>
        <v>6539.16</v>
      </c>
    </row>
    <row r="85" spans="1:13" s="34" customFormat="1" x14ac:dyDescent="0.3">
      <c r="A85" s="29" t="s">
        <v>85</v>
      </c>
      <c r="B85" s="29" t="s">
        <v>36</v>
      </c>
      <c r="C85" s="30">
        <v>3645.42</v>
      </c>
      <c r="D85" s="33"/>
      <c r="E85" s="37">
        <v>1159.79</v>
      </c>
      <c r="F85" s="31"/>
      <c r="G85" s="30">
        <v>5450.54</v>
      </c>
      <c r="H85" s="33">
        <v>491.54</v>
      </c>
      <c r="I85" s="33">
        <v>291.32</v>
      </c>
      <c r="J85" s="35"/>
      <c r="K85" s="35"/>
      <c r="L85" s="33">
        <v>906.58</v>
      </c>
      <c r="M85" s="31">
        <f t="shared" si="0"/>
        <v>4543.96</v>
      </c>
    </row>
    <row r="86" spans="1:13" s="34" customFormat="1" x14ac:dyDescent="0.3">
      <c r="A86" s="29" t="s">
        <v>117</v>
      </c>
      <c r="B86" s="29" t="s">
        <v>118</v>
      </c>
      <c r="C86" s="30">
        <v>7284.7</v>
      </c>
      <c r="D86" s="33"/>
      <c r="E86" s="37"/>
      <c r="F86" s="31"/>
      <c r="G86" s="30">
        <v>7365.7</v>
      </c>
      <c r="H86" s="33">
        <v>838.67</v>
      </c>
      <c r="I86" s="33">
        <v>876.66</v>
      </c>
      <c r="J86" s="35"/>
      <c r="K86" s="35"/>
      <c r="L86" s="37">
        <v>1742.88</v>
      </c>
      <c r="M86" s="31">
        <f t="shared" si="0"/>
        <v>5622.82</v>
      </c>
    </row>
    <row r="87" spans="1:13" s="34" customFormat="1" x14ac:dyDescent="0.3">
      <c r="A87" s="29" t="s">
        <v>92</v>
      </c>
      <c r="B87" s="29" t="s">
        <v>112</v>
      </c>
      <c r="C87" s="30">
        <v>7284.7</v>
      </c>
      <c r="D87" s="31"/>
      <c r="E87" s="37">
        <v>2789.63</v>
      </c>
      <c r="F87" s="31"/>
      <c r="G87" s="30">
        <v>10074.33</v>
      </c>
      <c r="H87" s="33">
        <v>908.85</v>
      </c>
      <c r="I87" s="37">
        <v>1624.51</v>
      </c>
      <c r="J87" s="35"/>
      <c r="K87" s="35"/>
      <c r="L87" s="37">
        <v>2613.54</v>
      </c>
      <c r="M87" s="31">
        <f t="shared" si="0"/>
        <v>7460.79</v>
      </c>
    </row>
    <row r="88" spans="1:13" s="34" customFormat="1" x14ac:dyDescent="0.3">
      <c r="A88" s="29" t="s">
        <v>115</v>
      </c>
      <c r="B88" s="29" t="s">
        <v>18</v>
      </c>
      <c r="C88" s="30">
        <v>3464.3</v>
      </c>
      <c r="D88" s="31"/>
      <c r="E88" s="37"/>
      <c r="F88" s="31"/>
      <c r="G88" s="30">
        <v>3464.3</v>
      </c>
      <c r="H88" s="33">
        <v>314.52999999999997</v>
      </c>
      <c r="I88" s="33">
        <v>53.49</v>
      </c>
      <c r="J88" s="35"/>
      <c r="K88" s="35"/>
      <c r="L88" s="33">
        <v>625.20000000000005</v>
      </c>
      <c r="M88" s="31">
        <f t="shared" si="0"/>
        <v>2839.1000000000004</v>
      </c>
    </row>
    <row r="89" spans="1:13" x14ac:dyDescent="0.3">
      <c r="A89" s="16" t="s">
        <v>94</v>
      </c>
      <c r="B89" s="16" t="s">
        <v>18</v>
      </c>
      <c r="C89" s="17">
        <v>3464.3</v>
      </c>
      <c r="D89" s="14"/>
      <c r="E89" s="18"/>
      <c r="F89" s="18"/>
      <c r="G89" s="17">
        <v>3504.8</v>
      </c>
      <c r="H89" s="14">
        <v>314.52999999999997</v>
      </c>
      <c r="I89" s="14"/>
      <c r="J89" s="19"/>
      <c r="K89" s="20"/>
      <c r="L89" s="20">
        <v>1400.04</v>
      </c>
      <c r="M89" s="18">
        <f t="shared" si="0"/>
        <v>2104.7600000000002</v>
      </c>
    </row>
    <row r="90" spans="1:13" ht="15" thickBot="1" x14ac:dyDescent="0.35">
      <c r="A90" s="22" t="s">
        <v>86</v>
      </c>
      <c r="B90" s="23"/>
      <c r="C90" s="10">
        <f>SUM(C7:C89)</f>
        <v>599684.35</v>
      </c>
      <c r="D90" s="12">
        <f>SUM(D7:D89)</f>
        <v>21291.75</v>
      </c>
      <c r="E90" s="12">
        <f>SUM(E7:E89)</f>
        <v>69251.240000000005</v>
      </c>
      <c r="F90" s="11">
        <f>SUM(F9:F89)</f>
        <v>0</v>
      </c>
      <c r="G90" s="12">
        <f>SUM(G7:G89)</f>
        <v>740540.94000000029</v>
      </c>
      <c r="H90" s="12">
        <f>SUM(H7:H89)</f>
        <v>49699.089999999967</v>
      </c>
      <c r="I90" s="12">
        <f>SUM(I7:J89)</f>
        <v>78989.05</v>
      </c>
      <c r="J90" s="11">
        <f>SUM(J9:J89)</f>
        <v>0</v>
      </c>
      <c r="K90" s="12">
        <f>SUM(K7:K89)</f>
        <v>97385.609999999986</v>
      </c>
      <c r="L90" s="12">
        <f>SUM(L7:L89)</f>
        <v>274505.52999999997</v>
      </c>
      <c r="M90" s="12">
        <f>SUM(M7:M89)</f>
        <v>466035.40999999992</v>
      </c>
    </row>
    <row r="91" spans="1:13" x14ac:dyDescent="0.3">
      <c r="A91" s="5"/>
      <c r="C91" s="5"/>
      <c r="D91" s="5"/>
      <c r="E91" s="5"/>
      <c r="F91" s="5"/>
      <c r="G91" s="5"/>
      <c r="H91" s="5"/>
      <c r="I91" s="13"/>
      <c r="J91" s="5"/>
      <c r="K91" s="5"/>
      <c r="L91" s="28" t="s">
        <v>107</v>
      </c>
      <c r="M91" s="28"/>
    </row>
    <row r="92" spans="1:13" x14ac:dyDescent="0.3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4" spans="1:13" x14ac:dyDescent="0.3">
      <c r="I94" s="6"/>
      <c r="L94" s="8"/>
    </row>
    <row r="99" spans="12:12" x14ac:dyDescent="0.3">
      <c r="L99" s="7"/>
    </row>
    <row r="100" spans="12:12" x14ac:dyDescent="0.3">
      <c r="L100" s="7"/>
    </row>
    <row r="101" spans="12:12" x14ac:dyDescent="0.3">
      <c r="L101" s="7"/>
    </row>
    <row r="102" spans="12:12" x14ac:dyDescent="0.3">
      <c r="L102" s="7"/>
    </row>
    <row r="103" spans="12:12" x14ac:dyDescent="0.3">
      <c r="L103" s="7"/>
    </row>
    <row r="104" spans="12:12" x14ac:dyDescent="0.3">
      <c r="L104" s="7"/>
    </row>
    <row r="105" spans="12:12" x14ac:dyDescent="0.3">
      <c r="L105" s="7"/>
    </row>
    <row r="106" spans="12:12" x14ac:dyDescent="0.3">
      <c r="L106" s="7"/>
    </row>
    <row r="107" spans="12:12" x14ac:dyDescent="0.3">
      <c r="L107" s="7"/>
    </row>
    <row r="109" spans="12:12" x14ac:dyDescent="0.3">
      <c r="L109" s="7"/>
    </row>
    <row r="110" spans="12:12" x14ac:dyDescent="0.3">
      <c r="L110" s="7"/>
    </row>
    <row r="111" spans="12:12" x14ac:dyDescent="0.3">
      <c r="L111" s="7"/>
    </row>
    <row r="112" spans="12:12" x14ac:dyDescent="0.3">
      <c r="L112" s="7"/>
    </row>
    <row r="113" spans="12:12" x14ac:dyDescent="0.3">
      <c r="L113" s="7"/>
    </row>
    <row r="114" spans="12:12" x14ac:dyDescent="0.3">
      <c r="L114" s="7"/>
    </row>
    <row r="115" spans="12:12" x14ac:dyDescent="0.3">
      <c r="L115" s="7"/>
    </row>
    <row r="116" spans="12:12" x14ac:dyDescent="0.3">
      <c r="L116" s="7"/>
    </row>
    <row r="118" spans="12:12" x14ac:dyDescent="0.3">
      <c r="L118" s="7"/>
    </row>
    <row r="120" spans="12:12" x14ac:dyDescent="0.3">
      <c r="L120" s="7"/>
    </row>
  </sheetData>
  <autoFilter ref="K6:K91" xr:uid="{00000000-0001-0000-0000-000000000000}"/>
  <mergeCells count="4">
    <mergeCell ref="A90:B90"/>
    <mergeCell ref="A4:M4"/>
    <mergeCell ref="A5:M5"/>
    <mergeCell ref="L91:M91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82"/>
  <sheetViews>
    <sheetView topLeftCell="A55" workbookViewId="0">
      <selection activeCell="A56" sqref="A56:XFD56"/>
    </sheetView>
  </sheetViews>
  <sheetFormatPr defaultRowHeight="14.4" x14ac:dyDescent="0.3"/>
  <cols>
    <col min="3" max="3" width="35.5546875" bestFit="1" customWidth="1"/>
  </cols>
  <sheetData>
    <row r="1" spans="3:4" x14ac:dyDescent="0.3">
      <c r="C1" s="16" t="s">
        <v>95</v>
      </c>
      <c r="D1" s="14">
        <v>70.05</v>
      </c>
    </row>
    <row r="2" spans="3:4" x14ac:dyDescent="0.3">
      <c r="C2" s="16" t="s">
        <v>113</v>
      </c>
      <c r="D2" s="14"/>
    </row>
    <row r="3" spans="3:4" x14ac:dyDescent="0.3">
      <c r="C3" s="16" t="s">
        <v>13</v>
      </c>
      <c r="D3">
        <v>97.21</v>
      </c>
    </row>
    <row r="4" spans="3:4" x14ac:dyDescent="0.3">
      <c r="C4" s="16" t="s">
        <v>15</v>
      </c>
      <c r="D4" s="20">
        <v>3199.51</v>
      </c>
    </row>
    <row r="5" spans="3:4" x14ac:dyDescent="0.3">
      <c r="C5" s="16" t="s">
        <v>17</v>
      </c>
      <c r="D5" s="14">
        <v>181.08</v>
      </c>
    </row>
    <row r="6" spans="3:4" x14ac:dyDescent="0.3">
      <c r="C6" s="16" t="s">
        <v>19</v>
      </c>
      <c r="D6" s="7">
        <v>2316.39</v>
      </c>
    </row>
    <row r="7" spans="3:4" x14ac:dyDescent="0.3">
      <c r="C7" s="16" t="s">
        <v>87</v>
      </c>
      <c r="D7" s="7">
        <v>2027.6</v>
      </c>
    </row>
    <row r="8" spans="3:4" x14ac:dyDescent="0.3">
      <c r="C8" s="16" t="s">
        <v>108</v>
      </c>
      <c r="D8" s="14">
        <v>887.7</v>
      </c>
    </row>
    <row r="9" spans="3:4" x14ac:dyDescent="0.3">
      <c r="C9" s="16" t="s">
        <v>21</v>
      </c>
      <c r="D9" s="7">
        <v>2889.66</v>
      </c>
    </row>
    <row r="10" spans="3:4" x14ac:dyDescent="0.3">
      <c r="C10" s="16" t="s">
        <v>109</v>
      </c>
      <c r="D10" s="14"/>
    </row>
    <row r="11" spans="3:4" x14ac:dyDescent="0.3">
      <c r="C11" s="16" t="s">
        <v>22</v>
      </c>
      <c r="D11" s="14"/>
    </row>
    <row r="12" spans="3:4" x14ac:dyDescent="0.3">
      <c r="C12" s="16" t="s">
        <v>98</v>
      </c>
      <c r="D12">
        <v>362.83</v>
      </c>
    </row>
    <row r="13" spans="3:4" x14ac:dyDescent="0.3">
      <c r="C13" s="16" t="s">
        <v>100</v>
      </c>
      <c r="D13" s="14">
        <v>518.33000000000004</v>
      </c>
    </row>
    <row r="14" spans="3:4" x14ac:dyDescent="0.3">
      <c r="C14" s="16" t="s">
        <v>88</v>
      </c>
      <c r="D14">
        <v>70.05</v>
      </c>
    </row>
    <row r="15" spans="3:4" x14ac:dyDescent="0.3">
      <c r="C15" s="16" t="s">
        <v>23</v>
      </c>
      <c r="D15" s="14">
        <v>101.22</v>
      </c>
    </row>
    <row r="16" spans="3:4" x14ac:dyDescent="0.3">
      <c r="C16" s="16" t="s">
        <v>24</v>
      </c>
      <c r="D16" s="20">
        <v>1112.79</v>
      </c>
    </row>
    <row r="17" spans="3:4" x14ac:dyDescent="0.3">
      <c r="C17" s="16" t="s">
        <v>26</v>
      </c>
      <c r="D17" s="20">
        <v>555.33000000000004</v>
      </c>
    </row>
    <row r="18" spans="3:4" x14ac:dyDescent="0.3">
      <c r="C18" s="16" t="s">
        <v>28</v>
      </c>
      <c r="D18" s="7">
        <v>2441.9699999999998</v>
      </c>
    </row>
    <row r="19" spans="3:4" x14ac:dyDescent="0.3">
      <c r="C19" s="16" t="s">
        <v>29</v>
      </c>
      <c r="D19">
        <v>101.23</v>
      </c>
    </row>
    <row r="20" spans="3:4" x14ac:dyDescent="0.3">
      <c r="C20" s="16" t="s">
        <v>30</v>
      </c>
      <c r="D20" s="20">
        <v>3474.01</v>
      </c>
    </row>
    <row r="21" spans="3:4" x14ac:dyDescent="0.3">
      <c r="C21" s="16" t="s">
        <v>31</v>
      </c>
      <c r="D21" s="20">
        <v>3199.51</v>
      </c>
    </row>
    <row r="22" spans="3:4" x14ac:dyDescent="0.3">
      <c r="C22" s="16" t="s">
        <v>32</v>
      </c>
      <c r="D22" s="20">
        <v>94</v>
      </c>
    </row>
    <row r="23" spans="3:4" x14ac:dyDescent="0.3">
      <c r="C23" s="16" t="s">
        <v>33</v>
      </c>
      <c r="D23" s="20"/>
    </row>
    <row r="24" spans="3:4" x14ac:dyDescent="0.3">
      <c r="C24" s="16" t="s">
        <v>34</v>
      </c>
      <c r="D24">
        <v>135.81</v>
      </c>
    </row>
    <row r="25" spans="3:4" x14ac:dyDescent="0.3">
      <c r="C25" s="16" t="s">
        <v>35</v>
      </c>
      <c r="D25">
        <v>70.430000000000007</v>
      </c>
    </row>
    <row r="26" spans="3:4" x14ac:dyDescent="0.3">
      <c r="C26" s="16" t="s">
        <v>89</v>
      </c>
      <c r="D26">
        <v>70.05</v>
      </c>
    </row>
    <row r="27" spans="3:4" x14ac:dyDescent="0.3">
      <c r="C27" s="16" t="s">
        <v>101</v>
      </c>
      <c r="D27" s="14">
        <v>170.73</v>
      </c>
    </row>
    <row r="28" spans="3:4" x14ac:dyDescent="0.3">
      <c r="C28" s="16" t="s">
        <v>37</v>
      </c>
      <c r="D28">
        <v>86.03</v>
      </c>
    </row>
    <row r="29" spans="3:4" x14ac:dyDescent="0.3">
      <c r="C29" s="16" t="s">
        <v>38</v>
      </c>
      <c r="D29" s="14">
        <v>184.48</v>
      </c>
    </row>
    <row r="30" spans="3:4" x14ac:dyDescent="0.3">
      <c r="C30" s="16" t="s">
        <v>96</v>
      </c>
      <c r="D30" s="14"/>
    </row>
    <row r="31" spans="3:4" x14ac:dyDescent="0.3">
      <c r="C31" s="16" t="s">
        <v>39</v>
      </c>
      <c r="D31" s="20">
        <v>3829.05</v>
      </c>
    </row>
    <row r="32" spans="3:4" x14ac:dyDescent="0.3">
      <c r="C32" s="16" t="s">
        <v>114</v>
      </c>
      <c r="D32" s="7">
        <v>433.52</v>
      </c>
    </row>
    <row r="33" spans="3:4" x14ac:dyDescent="0.3">
      <c r="C33" s="16" t="s">
        <v>106</v>
      </c>
      <c r="D33">
        <v>70.05</v>
      </c>
    </row>
    <row r="34" spans="3:4" x14ac:dyDescent="0.3">
      <c r="C34" s="16" t="s">
        <v>42</v>
      </c>
      <c r="D34" s="14">
        <v>79.680000000000007</v>
      </c>
    </row>
    <row r="35" spans="3:4" x14ac:dyDescent="0.3">
      <c r="C35" s="16" t="s">
        <v>44</v>
      </c>
      <c r="D35">
        <v>97.21</v>
      </c>
    </row>
    <row r="36" spans="3:4" x14ac:dyDescent="0.3">
      <c r="C36" s="16" t="s">
        <v>91</v>
      </c>
      <c r="D36" s="14"/>
    </row>
    <row r="37" spans="3:4" x14ac:dyDescent="0.3">
      <c r="C37" s="16" t="s">
        <v>45</v>
      </c>
      <c r="D37" s="14">
        <v>18.52</v>
      </c>
    </row>
    <row r="38" spans="3:4" x14ac:dyDescent="0.3">
      <c r="C38" s="16" t="s">
        <v>46</v>
      </c>
      <c r="D38" s="20">
        <v>1054.1600000000001</v>
      </c>
    </row>
    <row r="39" spans="3:4" x14ac:dyDescent="0.3">
      <c r="C39" s="16" t="s">
        <v>105</v>
      </c>
      <c r="D39">
        <v>70.05</v>
      </c>
    </row>
    <row r="40" spans="3:4" x14ac:dyDescent="0.3">
      <c r="C40" s="16" t="s">
        <v>47</v>
      </c>
      <c r="D40" s="14"/>
    </row>
    <row r="41" spans="3:4" x14ac:dyDescent="0.3">
      <c r="C41" s="16" t="s">
        <v>116</v>
      </c>
    </row>
    <row r="42" spans="3:4" x14ac:dyDescent="0.3">
      <c r="C42" s="16" t="s">
        <v>48</v>
      </c>
      <c r="D42">
        <v>101.22</v>
      </c>
    </row>
    <row r="43" spans="3:4" x14ac:dyDescent="0.3">
      <c r="C43" s="16" t="s">
        <v>49</v>
      </c>
      <c r="D43" s="7">
        <v>4394.45</v>
      </c>
    </row>
    <row r="44" spans="3:4" x14ac:dyDescent="0.3">
      <c r="C44" s="16" t="s">
        <v>50</v>
      </c>
      <c r="D44" s="7">
        <v>2583.14</v>
      </c>
    </row>
    <row r="45" spans="3:4" x14ac:dyDescent="0.3">
      <c r="C45" s="16" t="s">
        <v>52</v>
      </c>
      <c r="D45">
        <v>101.23</v>
      </c>
    </row>
    <row r="46" spans="3:4" x14ac:dyDescent="0.3">
      <c r="C46" s="16" t="s">
        <v>53</v>
      </c>
      <c r="D46" s="20"/>
    </row>
    <row r="47" spans="3:4" x14ac:dyDescent="0.3">
      <c r="C47" s="16" t="s">
        <v>54</v>
      </c>
      <c r="D47">
        <v>598.52</v>
      </c>
    </row>
    <row r="48" spans="3:4" x14ac:dyDescent="0.3">
      <c r="C48" s="16" t="s">
        <v>90</v>
      </c>
      <c r="D48" s="14"/>
    </row>
    <row r="49" spans="3:4" x14ac:dyDescent="0.3">
      <c r="C49" s="16" t="s">
        <v>55</v>
      </c>
      <c r="D49" s="14"/>
    </row>
    <row r="50" spans="3:4" x14ac:dyDescent="0.3">
      <c r="C50" s="16" t="s">
        <v>110</v>
      </c>
      <c r="D50" s="14">
        <v>70.05</v>
      </c>
    </row>
    <row r="51" spans="3:4" x14ac:dyDescent="0.3">
      <c r="C51" s="16" t="s">
        <v>56</v>
      </c>
      <c r="D51" s="14"/>
    </row>
    <row r="52" spans="3:4" x14ac:dyDescent="0.3">
      <c r="C52" s="16" t="s">
        <v>57</v>
      </c>
      <c r="D52" s="20">
        <v>1163.1099999999999</v>
      </c>
    </row>
    <row r="53" spans="3:4" x14ac:dyDescent="0.3">
      <c r="C53" s="16" t="s">
        <v>59</v>
      </c>
      <c r="D53">
        <v>86.03</v>
      </c>
    </row>
    <row r="54" spans="3:4" x14ac:dyDescent="0.3">
      <c r="C54" s="16" t="s">
        <v>60</v>
      </c>
      <c r="D54" s="20">
        <v>2443.6</v>
      </c>
    </row>
    <row r="55" spans="3:4" x14ac:dyDescent="0.3">
      <c r="C55" s="16" t="s">
        <v>93</v>
      </c>
      <c r="D55">
        <v>362.83</v>
      </c>
    </row>
    <row r="56" spans="3:4" x14ac:dyDescent="0.3">
      <c r="C56" s="16" t="s">
        <v>62</v>
      </c>
      <c r="D56" s="14">
        <v>52.93</v>
      </c>
    </row>
    <row r="57" spans="3:4" x14ac:dyDescent="0.3">
      <c r="C57" s="16" t="s">
        <v>63</v>
      </c>
      <c r="D57">
        <v>70.05</v>
      </c>
    </row>
    <row r="58" spans="3:4" x14ac:dyDescent="0.3">
      <c r="C58" s="16" t="s">
        <v>64</v>
      </c>
      <c r="D58" s="7">
        <v>1583.41</v>
      </c>
    </row>
    <row r="59" spans="3:4" x14ac:dyDescent="0.3">
      <c r="C59" s="16" t="s">
        <v>66</v>
      </c>
      <c r="D59" s="7">
        <v>1013.04</v>
      </c>
    </row>
    <row r="60" spans="3:4" x14ac:dyDescent="0.3">
      <c r="C60" s="16" t="s">
        <v>67</v>
      </c>
      <c r="D60" s="14">
        <v>101.23</v>
      </c>
    </row>
    <row r="61" spans="3:4" x14ac:dyDescent="0.3">
      <c r="C61" s="16" t="s">
        <v>68</v>
      </c>
      <c r="D61" s="7">
        <v>2713.39</v>
      </c>
    </row>
    <row r="62" spans="3:4" x14ac:dyDescent="0.3">
      <c r="C62" s="21" t="s">
        <v>69</v>
      </c>
      <c r="D62" s="7">
        <v>1635.55</v>
      </c>
    </row>
    <row r="63" spans="3:4" x14ac:dyDescent="0.3">
      <c r="C63" s="16" t="s">
        <v>70</v>
      </c>
      <c r="D63" s="7">
        <v>3251.64</v>
      </c>
    </row>
    <row r="64" spans="3:4" x14ac:dyDescent="0.3">
      <c r="C64" s="16" t="s">
        <v>71</v>
      </c>
      <c r="D64" s="20">
        <v>2379.69</v>
      </c>
    </row>
    <row r="65" spans="3:4" x14ac:dyDescent="0.3">
      <c r="C65" s="16" t="s">
        <v>72</v>
      </c>
      <c r="D65" s="20">
        <v>1583.41</v>
      </c>
    </row>
    <row r="66" spans="3:4" x14ac:dyDescent="0.3">
      <c r="C66" s="16" t="s">
        <v>111</v>
      </c>
      <c r="D66" s="14">
        <v>70.05</v>
      </c>
    </row>
    <row r="67" spans="3:4" x14ac:dyDescent="0.3">
      <c r="C67" s="16" t="s">
        <v>74</v>
      </c>
      <c r="D67" s="7">
        <v>2458.5300000000002</v>
      </c>
    </row>
    <row r="68" spans="3:4" x14ac:dyDescent="0.3">
      <c r="C68" s="16" t="s">
        <v>97</v>
      </c>
      <c r="D68" s="7">
        <v>2026.2</v>
      </c>
    </row>
    <row r="69" spans="3:4" x14ac:dyDescent="0.3">
      <c r="C69" s="16" t="s">
        <v>75</v>
      </c>
      <c r="D69" s="7">
        <v>2494.1</v>
      </c>
    </row>
    <row r="70" spans="3:4" x14ac:dyDescent="0.3">
      <c r="C70" s="16" t="s">
        <v>76</v>
      </c>
      <c r="D70">
        <v>55.72</v>
      </c>
    </row>
    <row r="71" spans="3:4" x14ac:dyDescent="0.3">
      <c r="C71" s="16" t="s">
        <v>77</v>
      </c>
      <c r="D71">
        <v>91.39</v>
      </c>
    </row>
    <row r="72" spans="3:4" x14ac:dyDescent="0.3">
      <c r="C72" s="16" t="s">
        <v>78</v>
      </c>
      <c r="D72" s="7">
        <v>1554.86</v>
      </c>
    </row>
    <row r="73" spans="3:4" x14ac:dyDescent="0.3">
      <c r="C73" s="16" t="s">
        <v>80</v>
      </c>
      <c r="D73" s="14">
        <v>46.24</v>
      </c>
    </row>
    <row r="74" spans="3:4" x14ac:dyDescent="0.3">
      <c r="C74" s="16" t="s">
        <v>81</v>
      </c>
      <c r="D74" s="20">
        <v>1403.52</v>
      </c>
    </row>
    <row r="75" spans="3:4" x14ac:dyDescent="0.3">
      <c r="C75" s="16" t="s">
        <v>82</v>
      </c>
      <c r="D75">
        <v>85.64</v>
      </c>
    </row>
    <row r="76" spans="3:4" x14ac:dyDescent="0.3">
      <c r="C76" s="16" t="s">
        <v>83</v>
      </c>
      <c r="D76" s="7">
        <v>1635.55</v>
      </c>
    </row>
    <row r="77" spans="3:4" x14ac:dyDescent="0.3">
      <c r="C77" s="16" t="s">
        <v>84</v>
      </c>
      <c r="D77" s="7">
        <v>3160.61</v>
      </c>
    </row>
    <row r="78" spans="3:4" x14ac:dyDescent="0.3">
      <c r="C78" s="16" t="s">
        <v>85</v>
      </c>
      <c r="D78">
        <v>362.83</v>
      </c>
    </row>
    <row r="79" spans="3:4" x14ac:dyDescent="0.3">
      <c r="C79" s="16" t="s">
        <v>117</v>
      </c>
      <c r="D79">
        <v>60.33</v>
      </c>
    </row>
    <row r="80" spans="3:4" x14ac:dyDescent="0.3">
      <c r="C80" s="16" t="s">
        <v>92</v>
      </c>
      <c r="D80" s="20">
        <v>1635.55</v>
      </c>
    </row>
    <row r="81" spans="3:4" x14ac:dyDescent="0.3">
      <c r="C81" s="16" t="s">
        <v>115</v>
      </c>
      <c r="D81" s="20"/>
    </row>
    <row r="82" spans="3:4" x14ac:dyDescent="0.3">
      <c r="C82" s="16" t="s">
        <v>94</v>
      </c>
      <c r="D82" s="1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Rafael Cherutti da Silveira</cp:lastModifiedBy>
  <cp:lastPrinted>2024-03-01T18:08:37Z</cp:lastPrinted>
  <dcterms:created xsi:type="dcterms:W3CDTF">2022-01-12T14:13:22Z</dcterms:created>
  <dcterms:modified xsi:type="dcterms:W3CDTF">2024-03-06T18:08:07Z</dcterms:modified>
</cp:coreProperties>
</file>