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GERADMFIN-PORT-TRANS-Recursos-Humanos\GERADMFIN-FOL-PAG-Portal-2021\2-Fevereiro\"/>
    </mc:Choice>
  </mc:AlternateContent>
  <bookViews>
    <workbookView xWindow="10590" yWindow="300" windowWidth="16695" windowHeight="12135"/>
  </bookViews>
  <sheets>
    <sheet name="FEVEREIRO 2021" sheetId="30" r:id="rId1"/>
  </sheets>
  <calcPr calcId="152511"/>
</workbook>
</file>

<file path=xl/calcChain.xml><?xml version="1.0" encoding="utf-8"?>
<calcChain xmlns="http://schemas.openxmlformats.org/spreadsheetml/2006/main">
  <c r="I55" i="30" l="1"/>
  <c r="H32" i="30"/>
  <c r="H58" i="30"/>
  <c r="H70" i="30" l="1"/>
  <c r="I18" i="30"/>
  <c r="I45" i="30"/>
  <c r="I30" i="30"/>
  <c r="H30" i="30"/>
  <c r="I20" i="30"/>
  <c r="H43" i="30"/>
  <c r="H24" i="30"/>
  <c r="I24" i="30"/>
  <c r="H65" i="30"/>
  <c r="I21" i="30"/>
  <c r="H66" i="30"/>
  <c r="I15" i="30"/>
  <c r="H15" i="30"/>
  <c r="I69" i="30" l="1"/>
  <c r="I16" i="30"/>
  <c r="H16" i="30"/>
  <c r="H29" i="30" l="1"/>
  <c r="H18" i="30"/>
  <c r="E70" i="30" l="1"/>
  <c r="M50" i="30" l="1"/>
  <c r="M38" i="30" l="1"/>
  <c r="F74" i="30" l="1"/>
  <c r="M52" i="30"/>
  <c r="M41" i="30" l="1"/>
  <c r="C74" i="30" l="1"/>
  <c r="M72" i="30"/>
  <c r="M67" i="30"/>
  <c r="M40" i="30" l="1"/>
  <c r="M14" i="30" l="1"/>
  <c r="M58" i="30" l="1"/>
  <c r="M32" i="30"/>
  <c r="M47" i="30" l="1"/>
  <c r="M19" i="30" l="1"/>
  <c r="M69" i="30"/>
  <c r="M43" i="30" l="1"/>
  <c r="M36" i="30"/>
  <c r="M57" i="30" l="1"/>
  <c r="M27" i="30"/>
  <c r="M65" i="30" l="1"/>
  <c r="M35" i="30" l="1"/>
  <c r="M51" i="30" l="1"/>
  <c r="M54" i="30" l="1"/>
  <c r="M46" i="30"/>
  <c r="M37" i="30"/>
  <c r="M29" i="30" l="1"/>
  <c r="M28" i="30"/>
  <c r="M24" i="30" l="1"/>
  <c r="M22" i="30"/>
  <c r="K74" i="30" l="1"/>
  <c r="E74" i="30"/>
  <c r="J74" i="30"/>
  <c r="M23" i="30"/>
  <c r="M9" i="30"/>
  <c r="M55" i="30" l="1"/>
  <c r="M18" i="30"/>
  <c r="M48" i="30"/>
  <c r="M30" i="30"/>
  <c r="M20" i="30"/>
  <c r="M16" i="30"/>
  <c r="M26" i="30"/>
  <c r="M34" i="30"/>
  <c r="M39" i="30"/>
  <c r="M53" i="30"/>
  <c r="M61" i="30"/>
  <c r="M64" i="30"/>
  <c r="M71" i="30"/>
  <c r="M13" i="30"/>
  <c r="M45" i="30"/>
  <c r="M60" i="30"/>
  <c r="M10" i="30"/>
  <c r="M33" i="30"/>
  <c r="I74" i="30"/>
  <c r="M44" i="30"/>
  <c r="M66" i="30"/>
  <c r="M21" i="30"/>
  <c r="H74" i="30"/>
  <c r="M11" i="30"/>
  <c r="M17" i="30"/>
  <c r="M42" i="30"/>
  <c r="M49" i="30"/>
  <c r="M56" i="30"/>
  <c r="M59" i="30"/>
  <c r="M62" i="30"/>
  <c r="M68" i="30"/>
  <c r="M70" i="30"/>
  <c r="M73" i="30"/>
  <c r="M31" i="30"/>
  <c r="M63" i="30"/>
  <c r="M25" i="30"/>
  <c r="M15" i="30"/>
  <c r="D74" i="30"/>
  <c r="M12" i="30"/>
  <c r="M74" i="30" l="1"/>
  <c r="L74" i="30"/>
  <c r="G74" i="30"/>
</calcChain>
</file>

<file path=xl/sharedStrings.xml><?xml version="1.0" encoding="utf-8"?>
<sst xmlns="http://schemas.openxmlformats.org/spreadsheetml/2006/main" count="145" uniqueCount="106">
  <si>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</si>
  <si>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</si>
  <si>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</si>
  <si>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</si>
  <si>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</si>
  <si>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</si>
  <si>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</si>
  <si>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</si>
  <si>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</si>
  <si>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</si>
  <si>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</si>
  <si>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</si>
  <si>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</si>
  <si>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</si>
  <si>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</si>
  <si>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</si>
  <si>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</si>
  <si>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</si>
  <si>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</si>
  <si>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</si>
  <si>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</si>
  <si>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</si>
  <si>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</si>
  <si>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</si>
  <si>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</si>
  <si>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</si>
  <si>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</si>
  <si>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</si>
  <si>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</si>
  <si>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</si>
  <si>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</si>
  <si>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</si>
  <si>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</si>
  <si>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</si>
  <si>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</si>
  <si>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</si>
  <si>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</si>
  <si>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</si>
  <si>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</si>
  <si>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</si>
  <si>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</si>
  <si>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</si>
  <si>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</si>
  <si>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</si>
  <si>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</si>
  <si>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</si>
  <si>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</si>
  <si>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</si>
  <si>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</si>
  <si>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</si>
  <si>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</si>
  <si>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</si>
  <si>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</si>
  <si>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</si>
  <si>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</si>
  <si>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</si>
  <si>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</si>
  <si>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</si>
  <si>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</si>
  <si>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</si>
  <si>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</si>
  <si>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</si>
  <si>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</si>
  <si>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</si>
  <si>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</si>
  <si>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</si>
  <si>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</si>
  <si>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</si>
  <si>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</si>
  <si>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</si>
  <si>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</si>
  <si>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</si>
  <si>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</si>
  <si>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</si>
  <si>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</si>
  <si>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</si>
  <si>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</si>
  <si>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</si>
  <si>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</si>
  <si>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</si>
  <si>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</si>
  <si>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</si>
  <si>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</si>
  <si>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</si>
  <si>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</si>
  <si>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</si>
  <si>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</si>
  <si>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</si>
  <si>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</si>
  <si>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</si>
  <si>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</si>
  <si>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</si>
  <si>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</si>
  <si>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</si>
  <si>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</si>
  <si>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</si>
  <si>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</si>
  <si>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</si>
  <si>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</si>
  <si>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</si>
  <si>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</si>
  <si>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</si>
  <si>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</si>
  <si>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</si>
  <si>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Márcio José Luciano dos Santos</t>
  </si>
  <si>
    <t>FOLHA DE PAGAMENTO -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</si>
</sst>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238125</xdr:colOff>
      <xdr:row>5</xdr:row>
      <xdr:rowOff>21167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906625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552450</xdr:colOff>
      <xdr:row>73</xdr:row>
      <xdr:rowOff>133350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552450" y="141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C74"/>
  <sheetViews>
    <sheetView tabSelected="1" showWhiteSpace="0" view="pageLayout" zoomScaleNormal="90" workbookViewId="0">
      <selection activeCell="A11" sqref="A11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6" spans="1:13" ht="10.5" customHeight="1" x14ac:dyDescent="0.25">
      <c r="A6" s="18" t="s">
        <v>105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.75" thickBot="1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35.25" customHeight="1" thickBot="1" x14ac:dyDescent="0.3">
      <c r="A8" s="2" t="s">
        <v>35</v>
      </c>
      <c r="B8" s="2" t="s">
        <v>55</v>
      </c>
      <c r="C8" s="3" t="s">
        <v>54</v>
      </c>
      <c r="D8" s="3" t="s">
        <v>98</v>
      </c>
      <c r="E8" s="3" t="s">
        <v>89</v>
      </c>
      <c r="F8" s="3" t="s">
        <v>56</v>
      </c>
      <c r="G8" s="3" t="s">
        <v>49</v>
      </c>
      <c r="H8" s="3" t="s">
        <v>57</v>
      </c>
      <c r="I8" s="3" t="s">
        <v>65</v>
      </c>
      <c r="J8" s="3" t="s">
        <v>58</v>
      </c>
      <c r="K8" s="3" t="s">
        <v>59</v>
      </c>
      <c r="L8" s="3" t="s">
        <v>36</v>
      </c>
      <c r="M8" s="3" t="s">
        <v>37</v>
      </c>
    </row>
    <row r="9" spans="1:13" s="11" customFormat="1" x14ac:dyDescent="0.25">
      <c r="A9" s="12" t="s">
        <v>25</v>
      </c>
      <c r="B9" s="12" t="s">
        <v>26</v>
      </c>
      <c r="C9" s="6">
        <v>2781.82</v>
      </c>
      <c r="D9" s="8">
        <v>0</v>
      </c>
      <c r="E9" s="8">
        <v>0</v>
      </c>
      <c r="F9" s="8">
        <v>0</v>
      </c>
      <c r="G9" s="6">
        <v>2781.82</v>
      </c>
      <c r="H9" s="8">
        <v>251.21</v>
      </c>
      <c r="I9" s="8">
        <v>47</v>
      </c>
      <c r="J9" s="8">
        <v>0</v>
      </c>
      <c r="K9" s="8">
        <v>0</v>
      </c>
      <c r="L9" s="9">
        <v>343.09</v>
      </c>
      <c r="M9" s="9">
        <f t="shared" ref="M9:M41" si="0">G9-L9</f>
        <v>2438.73</v>
      </c>
    </row>
    <row r="10" spans="1:13" s="11" customFormat="1" x14ac:dyDescent="0.25">
      <c r="A10" s="7" t="s">
        <v>5</v>
      </c>
      <c r="B10" s="7" t="s">
        <v>61</v>
      </c>
      <c r="C10" s="6">
        <v>6381.8</v>
      </c>
      <c r="D10" s="8">
        <v>0</v>
      </c>
      <c r="E10" s="9">
        <v>6155.6</v>
      </c>
      <c r="F10" s="8">
        <v>0</v>
      </c>
      <c r="G10" s="6">
        <v>12537.4</v>
      </c>
      <c r="H10" s="8">
        <v>751.97</v>
      </c>
      <c r="I10" s="8">
        <v>2371.63</v>
      </c>
      <c r="J10" s="8">
        <v>0</v>
      </c>
      <c r="K10" s="8">
        <v>0</v>
      </c>
      <c r="L10" s="9">
        <v>3781.93</v>
      </c>
      <c r="M10" s="9">
        <f t="shared" si="0"/>
        <v>8755.4699999999993</v>
      </c>
    </row>
    <row r="11" spans="1:13" s="11" customFormat="1" x14ac:dyDescent="0.25">
      <c r="A11" s="7" t="s">
        <v>62</v>
      </c>
      <c r="B11" s="7" t="s">
        <v>12</v>
      </c>
      <c r="C11" s="6">
        <v>9577</v>
      </c>
      <c r="D11" s="8">
        <v>1288.22</v>
      </c>
      <c r="E11" s="8">
        <v>2832.62</v>
      </c>
      <c r="F11" s="8">
        <v>0</v>
      </c>
      <c r="G11" s="6">
        <v>17166.98</v>
      </c>
      <c r="H11" s="8">
        <v>751.97</v>
      </c>
      <c r="I11" s="8">
        <v>1439.9</v>
      </c>
      <c r="J11" s="8">
        <v>0</v>
      </c>
      <c r="K11" s="8">
        <v>8017.69</v>
      </c>
      <c r="L11" s="9">
        <v>10264.43</v>
      </c>
      <c r="M11" s="9">
        <f t="shared" si="0"/>
        <v>6902.5499999999993</v>
      </c>
    </row>
    <row r="12" spans="1:13" s="11" customFormat="1" x14ac:dyDescent="0.25">
      <c r="A12" s="7" t="s">
        <v>11</v>
      </c>
      <c r="B12" s="7" t="s">
        <v>12</v>
      </c>
      <c r="C12" s="6">
        <v>10070.129999999999</v>
      </c>
      <c r="D12" s="8">
        <v>0</v>
      </c>
      <c r="E12" s="8">
        <v>740.18</v>
      </c>
      <c r="F12" s="8">
        <v>0</v>
      </c>
      <c r="G12" s="6">
        <v>10810.31</v>
      </c>
      <c r="H12" s="8">
        <v>751.97</v>
      </c>
      <c r="I12" s="8">
        <v>1896.68</v>
      </c>
      <c r="J12" s="8">
        <v>0</v>
      </c>
      <c r="K12" s="8">
        <v>0</v>
      </c>
      <c r="L12" s="9">
        <v>2695.92</v>
      </c>
      <c r="M12" s="9">
        <f t="shared" si="0"/>
        <v>8114.3899999999994</v>
      </c>
    </row>
    <row r="13" spans="1:13" s="11" customFormat="1" x14ac:dyDescent="0.25">
      <c r="A13" s="7" t="s">
        <v>77</v>
      </c>
      <c r="B13" s="7" t="s">
        <v>75</v>
      </c>
      <c r="C13" s="6">
        <v>2722.92</v>
      </c>
      <c r="D13" s="8">
        <v>0</v>
      </c>
      <c r="E13" s="9">
        <v>1337.05</v>
      </c>
      <c r="F13" s="8">
        <v>0</v>
      </c>
      <c r="G13" s="6">
        <v>4059.97</v>
      </c>
      <c r="H13" s="8">
        <v>244.14</v>
      </c>
      <c r="I13" s="8">
        <v>43.11</v>
      </c>
      <c r="J13" s="8">
        <v>0</v>
      </c>
      <c r="K13" s="8">
        <v>0</v>
      </c>
      <c r="L13" s="9">
        <v>337.09</v>
      </c>
      <c r="M13" s="9">
        <f t="shared" si="0"/>
        <v>3722.8799999999997</v>
      </c>
    </row>
    <row r="14" spans="1:13" s="11" customFormat="1" ht="13.5" customHeight="1" x14ac:dyDescent="0.25">
      <c r="A14" s="7" t="s">
        <v>92</v>
      </c>
      <c r="B14" s="7" t="s">
        <v>75</v>
      </c>
      <c r="C14" s="6">
        <v>2722.92</v>
      </c>
      <c r="D14" s="8">
        <v>0</v>
      </c>
      <c r="E14" s="9">
        <v>0</v>
      </c>
      <c r="F14" s="8">
        <v>0</v>
      </c>
      <c r="G14" s="6">
        <v>3166.48</v>
      </c>
      <c r="H14" s="8">
        <v>244.14</v>
      </c>
      <c r="I14" s="8">
        <v>28.89</v>
      </c>
      <c r="J14" s="8">
        <v>0</v>
      </c>
      <c r="K14" s="8">
        <v>0</v>
      </c>
      <c r="L14" s="9">
        <v>328.57</v>
      </c>
      <c r="M14" s="9">
        <f t="shared" si="0"/>
        <v>2837.91</v>
      </c>
    </row>
    <row r="15" spans="1:13" s="11" customFormat="1" x14ac:dyDescent="0.25">
      <c r="A15" s="7" t="s">
        <v>22</v>
      </c>
      <c r="B15" s="7" t="s">
        <v>15</v>
      </c>
      <c r="C15" s="6">
        <v>6381.8</v>
      </c>
      <c r="D15" s="8">
        <v>922.04</v>
      </c>
      <c r="E15" s="9">
        <v>0</v>
      </c>
      <c r="F15" s="8">
        <v>0</v>
      </c>
      <c r="G15" s="6">
        <v>7748</v>
      </c>
      <c r="H15" s="8">
        <f>356.47+395.5</f>
        <v>751.97</v>
      </c>
      <c r="I15" s="8">
        <f>105.73+233.03</f>
        <v>338.76</v>
      </c>
      <c r="J15" s="8">
        <v>0</v>
      </c>
      <c r="K15" s="8">
        <v>3059.64</v>
      </c>
      <c r="L15" s="9">
        <v>4553.5</v>
      </c>
      <c r="M15" s="9">
        <f t="shared" si="0"/>
        <v>3194.5</v>
      </c>
    </row>
    <row r="16" spans="1:13" s="11" customFormat="1" x14ac:dyDescent="0.25">
      <c r="A16" s="7" t="s">
        <v>16</v>
      </c>
      <c r="B16" s="7" t="s">
        <v>17</v>
      </c>
      <c r="C16" s="6">
        <v>6381.8</v>
      </c>
      <c r="D16" s="8">
        <v>804.25</v>
      </c>
      <c r="E16" s="9">
        <v>0</v>
      </c>
      <c r="F16" s="8">
        <v>0</v>
      </c>
      <c r="G16" s="6">
        <v>7471.45</v>
      </c>
      <c r="H16" s="8">
        <f>442.66+309.31</f>
        <v>751.97</v>
      </c>
      <c r="I16" s="8">
        <f>221.52+81.36</f>
        <v>302.88</v>
      </c>
      <c r="J16" s="8">
        <v>0</v>
      </c>
      <c r="K16" s="8">
        <v>2826.35</v>
      </c>
      <c r="L16" s="8">
        <v>3986.7</v>
      </c>
      <c r="M16" s="9">
        <f t="shared" si="0"/>
        <v>3484.75</v>
      </c>
    </row>
    <row r="17" spans="1:14" s="11" customFormat="1" ht="14.45" x14ac:dyDescent="0.3">
      <c r="A17" s="7" t="s">
        <v>2</v>
      </c>
      <c r="B17" s="7" t="s">
        <v>3</v>
      </c>
      <c r="C17" s="6">
        <v>12537.4</v>
      </c>
      <c r="D17" s="8">
        <v>0</v>
      </c>
      <c r="E17" s="9">
        <v>0</v>
      </c>
      <c r="F17" s="8">
        <v>0</v>
      </c>
      <c r="G17" s="6">
        <v>12537.4</v>
      </c>
      <c r="H17" s="8">
        <v>751.97</v>
      </c>
      <c r="I17" s="8">
        <v>2371.63</v>
      </c>
      <c r="J17" s="8">
        <v>0</v>
      </c>
      <c r="K17" s="8">
        <v>0</v>
      </c>
      <c r="L17" s="9">
        <v>3635.97</v>
      </c>
      <c r="M17" s="9">
        <f t="shared" si="0"/>
        <v>8901.43</v>
      </c>
    </row>
    <row r="18" spans="1:14" s="11" customFormat="1" x14ac:dyDescent="0.25">
      <c r="A18" s="7" t="s">
        <v>18</v>
      </c>
      <c r="B18" s="7" t="s">
        <v>12</v>
      </c>
      <c r="C18" s="6">
        <v>10070.129999999999</v>
      </c>
      <c r="D18" s="8">
        <v>1478.54</v>
      </c>
      <c r="E18" s="9">
        <v>0</v>
      </c>
      <c r="F18" s="8">
        <v>0</v>
      </c>
      <c r="G18" s="6">
        <v>11620.58</v>
      </c>
      <c r="H18" s="8">
        <f>557.38+194.59</f>
        <v>751.97</v>
      </c>
      <c r="I18" s="8">
        <f>663.06+811.16</f>
        <v>1474.2199999999998</v>
      </c>
      <c r="J18" s="8">
        <v>0</v>
      </c>
      <c r="K18" s="8">
        <v>4485.0200000000004</v>
      </c>
      <c r="L18" s="9">
        <v>6770.47</v>
      </c>
      <c r="M18" s="9">
        <f t="shared" si="0"/>
        <v>4850.1099999999997</v>
      </c>
    </row>
    <row r="19" spans="1:14" s="11" customFormat="1" x14ac:dyDescent="0.25">
      <c r="A19" s="7" t="s">
        <v>79</v>
      </c>
      <c r="B19" s="7" t="s">
        <v>75</v>
      </c>
      <c r="C19" s="6">
        <v>2722.91</v>
      </c>
      <c r="D19" s="8">
        <v>0</v>
      </c>
      <c r="E19" s="9">
        <v>1337.05</v>
      </c>
      <c r="F19" s="8">
        <v>0</v>
      </c>
      <c r="G19" s="6">
        <v>4059.97</v>
      </c>
      <c r="H19" s="8">
        <v>244.14</v>
      </c>
      <c r="I19" s="8">
        <v>43.11</v>
      </c>
      <c r="J19" s="8">
        <v>0</v>
      </c>
      <c r="K19" s="8">
        <v>0</v>
      </c>
      <c r="L19" s="9">
        <v>338.75</v>
      </c>
      <c r="M19" s="9">
        <f t="shared" si="0"/>
        <v>3721.22</v>
      </c>
    </row>
    <row r="20" spans="1:14" s="11" customFormat="1" x14ac:dyDescent="0.25">
      <c r="A20" s="7" t="s">
        <v>63</v>
      </c>
      <c r="B20" s="7" t="s">
        <v>52</v>
      </c>
      <c r="C20" s="6">
        <v>7918.36</v>
      </c>
      <c r="D20" s="8">
        <v>904.68</v>
      </c>
      <c r="E20" s="9">
        <v>0</v>
      </c>
      <c r="F20" s="8">
        <v>0</v>
      </c>
      <c r="G20" s="6">
        <v>8897.51</v>
      </c>
      <c r="H20" s="8">
        <v>751.97</v>
      </c>
      <c r="I20" s="8">
        <f>476.04+133.18</f>
        <v>609.22</v>
      </c>
      <c r="J20" s="8">
        <v>0</v>
      </c>
      <c r="K20" s="8">
        <v>3120.01</v>
      </c>
      <c r="L20" s="9">
        <v>4570.21</v>
      </c>
      <c r="M20" s="9">
        <f t="shared" si="0"/>
        <v>4327.3</v>
      </c>
    </row>
    <row r="21" spans="1:14" s="11" customFormat="1" ht="14.45" x14ac:dyDescent="0.3">
      <c r="A21" s="7" t="s">
        <v>0</v>
      </c>
      <c r="B21" s="7" t="s">
        <v>1</v>
      </c>
      <c r="C21" s="6">
        <v>12537.4</v>
      </c>
      <c r="D21" s="8">
        <v>1275.69</v>
      </c>
      <c r="E21" s="9">
        <v>1593.82</v>
      </c>
      <c r="F21" s="8">
        <v>0</v>
      </c>
      <c r="G21" s="6">
        <v>15472.78</v>
      </c>
      <c r="H21" s="8">
        <v>751.97</v>
      </c>
      <c r="I21" s="8">
        <f>1933.26+383</f>
        <v>2316.2600000000002</v>
      </c>
      <c r="J21" s="8">
        <v>0</v>
      </c>
      <c r="K21" s="8">
        <v>4146.46</v>
      </c>
      <c r="L21" s="9">
        <v>7267.66</v>
      </c>
      <c r="M21" s="9">
        <f t="shared" si="0"/>
        <v>8205.1200000000008</v>
      </c>
    </row>
    <row r="22" spans="1:14" s="11" customFormat="1" x14ac:dyDescent="0.25">
      <c r="A22" s="7" t="s">
        <v>14</v>
      </c>
      <c r="B22" s="7" t="s">
        <v>15</v>
      </c>
      <c r="C22" s="6">
        <v>6381.8</v>
      </c>
      <c r="D22" s="8">
        <v>0</v>
      </c>
      <c r="E22" s="9">
        <v>0</v>
      </c>
      <c r="F22" s="8">
        <v>0</v>
      </c>
      <c r="G22" s="6">
        <v>6825.36</v>
      </c>
      <c r="H22" s="8">
        <v>744.73</v>
      </c>
      <c r="I22" s="8">
        <v>628.70000000000005</v>
      </c>
      <c r="J22" s="8">
        <v>0</v>
      </c>
      <c r="K22" s="8">
        <v>0</v>
      </c>
      <c r="L22" s="9">
        <v>1676.14</v>
      </c>
      <c r="M22" s="9">
        <f t="shared" si="0"/>
        <v>5149.2199999999993</v>
      </c>
    </row>
    <row r="23" spans="1:14" s="11" customFormat="1" x14ac:dyDescent="0.25">
      <c r="A23" s="7" t="s">
        <v>67</v>
      </c>
      <c r="B23" s="7" t="s">
        <v>12</v>
      </c>
      <c r="C23" s="6">
        <v>9034.9</v>
      </c>
      <c r="D23" s="8">
        <v>0</v>
      </c>
      <c r="E23" s="9">
        <v>0</v>
      </c>
      <c r="F23" s="8">
        <v>0</v>
      </c>
      <c r="G23" s="6">
        <v>9034.9</v>
      </c>
      <c r="H23" s="8">
        <v>751.97</v>
      </c>
      <c r="I23" s="8">
        <v>1408.45</v>
      </c>
      <c r="J23" s="8">
        <v>0</v>
      </c>
      <c r="K23" s="8">
        <v>0</v>
      </c>
      <c r="L23" s="9">
        <v>2489.1999999999998</v>
      </c>
      <c r="M23" s="9">
        <f t="shared" si="0"/>
        <v>6545.7</v>
      </c>
      <c r="N23" s="10"/>
    </row>
    <row r="24" spans="1:14" s="11" customFormat="1" x14ac:dyDescent="0.25">
      <c r="A24" s="7" t="s">
        <v>27</v>
      </c>
      <c r="B24" s="7" t="s">
        <v>17</v>
      </c>
      <c r="C24" s="6">
        <v>6381.8</v>
      </c>
      <c r="D24" s="8">
        <v>793.04</v>
      </c>
      <c r="E24" s="9">
        <v>0</v>
      </c>
      <c r="F24" s="8">
        <v>0</v>
      </c>
      <c r="G24" s="6">
        <v>7426.6</v>
      </c>
      <c r="H24" s="8">
        <f>303.03+448.94</f>
        <v>751.97</v>
      </c>
      <c r="I24" s="8">
        <f>187.59+58.17</f>
        <v>245.76</v>
      </c>
      <c r="J24" s="8">
        <v>0</v>
      </c>
      <c r="K24" s="8">
        <v>2810.97</v>
      </c>
      <c r="L24" s="9">
        <v>3917.4</v>
      </c>
      <c r="M24" s="9">
        <f t="shared" si="0"/>
        <v>3509.2000000000003</v>
      </c>
    </row>
    <row r="25" spans="1:14" s="11" customFormat="1" ht="14.45" x14ac:dyDescent="0.3">
      <c r="A25" s="7" t="s">
        <v>74</v>
      </c>
      <c r="B25" s="7" t="s">
        <v>10</v>
      </c>
      <c r="C25" s="6">
        <v>2645.58</v>
      </c>
      <c r="D25" s="8">
        <v>0</v>
      </c>
      <c r="E25" s="9">
        <v>0</v>
      </c>
      <c r="F25" s="8">
        <v>0</v>
      </c>
      <c r="G25" s="6">
        <v>2645.58</v>
      </c>
      <c r="H25" s="8">
        <v>234.86</v>
      </c>
      <c r="I25" s="8">
        <v>38</v>
      </c>
      <c r="J25" s="8">
        <v>0</v>
      </c>
      <c r="K25" s="8">
        <v>0</v>
      </c>
      <c r="L25" s="9">
        <v>417.52</v>
      </c>
      <c r="M25" s="9">
        <f t="shared" si="0"/>
        <v>2228.06</v>
      </c>
      <c r="N25" s="10"/>
    </row>
    <row r="26" spans="1:14" s="11" customFormat="1" ht="14.45" x14ac:dyDescent="0.3">
      <c r="A26" s="7" t="s">
        <v>64</v>
      </c>
      <c r="B26" s="7" t="s">
        <v>10</v>
      </c>
      <c r="C26" s="6">
        <v>2645.58</v>
      </c>
      <c r="D26" s="8">
        <v>0</v>
      </c>
      <c r="E26" s="9">
        <v>0</v>
      </c>
      <c r="F26" s="8">
        <v>0</v>
      </c>
      <c r="G26" s="6">
        <v>2645.58</v>
      </c>
      <c r="H26" s="8">
        <v>234.86</v>
      </c>
      <c r="I26" s="8">
        <v>38</v>
      </c>
      <c r="J26" s="8">
        <v>0</v>
      </c>
      <c r="K26" s="8">
        <v>0</v>
      </c>
      <c r="L26" s="9">
        <v>336.13</v>
      </c>
      <c r="M26" s="9">
        <f t="shared" si="0"/>
        <v>2309.4499999999998</v>
      </c>
      <c r="N26" s="10"/>
    </row>
    <row r="27" spans="1:14" s="11" customFormat="1" ht="14.45" x14ac:dyDescent="0.3">
      <c r="A27" s="7" t="s">
        <v>38</v>
      </c>
      <c r="B27" s="7" t="s">
        <v>10</v>
      </c>
      <c r="C27" s="6">
        <v>2647.82</v>
      </c>
      <c r="D27" s="8">
        <v>0</v>
      </c>
      <c r="E27" s="9">
        <v>0</v>
      </c>
      <c r="F27" s="8">
        <v>0</v>
      </c>
      <c r="G27" s="6">
        <v>2647.82</v>
      </c>
      <c r="H27" s="8">
        <v>235.13</v>
      </c>
      <c r="I27" s="8">
        <v>38.15</v>
      </c>
      <c r="J27" s="8">
        <v>0</v>
      </c>
      <c r="K27" s="8">
        <v>0</v>
      </c>
      <c r="L27" s="9">
        <v>285.14</v>
      </c>
      <c r="M27" s="9">
        <f t="shared" si="0"/>
        <v>2362.6800000000003</v>
      </c>
      <c r="N27" s="10"/>
    </row>
    <row r="28" spans="1:14" s="11" customFormat="1" ht="14.45" x14ac:dyDescent="0.3">
      <c r="A28" s="7" t="s">
        <v>44</v>
      </c>
      <c r="B28" s="7" t="s">
        <v>10</v>
      </c>
      <c r="C28" s="6">
        <v>2647.82</v>
      </c>
      <c r="D28" s="8">
        <v>0</v>
      </c>
      <c r="E28" s="9">
        <v>0</v>
      </c>
      <c r="F28" s="8">
        <v>0</v>
      </c>
      <c r="G28" s="6">
        <v>2647.82</v>
      </c>
      <c r="H28" s="8">
        <v>235.13</v>
      </c>
      <c r="I28" s="8">
        <v>38.15</v>
      </c>
      <c r="J28" s="8">
        <v>0</v>
      </c>
      <c r="K28" s="8">
        <v>0</v>
      </c>
      <c r="L28" s="9">
        <v>346.61</v>
      </c>
      <c r="M28" s="9">
        <f t="shared" si="0"/>
        <v>2301.21</v>
      </c>
      <c r="N28" s="10"/>
    </row>
    <row r="29" spans="1:14" s="11" customFormat="1" ht="14.45" x14ac:dyDescent="0.3">
      <c r="A29" s="7" t="s">
        <v>72</v>
      </c>
      <c r="B29" s="7" t="s">
        <v>73</v>
      </c>
      <c r="C29" s="6">
        <v>12537.4</v>
      </c>
      <c r="D29" s="8">
        <v>0</v>
      </c>
      <c r="E29" s="9">
        <v>0</v>
      </c>
      <c r="F29" s="8">
        <v>0</v>
      </c>
      <c r="G29" s="6">
        <v>12537.4</v>
      </c>
      <c r="H29" s="8">
        <f>SUM(242.59+509.38)</f>
        <v>751.97</v>
      </c>
      <c r="I29" s="8">
        <v>2371.63</v>
      </c>
      <c r="J29" s="8">
        <v>0</v>
      </c>
      <c r="K29" s="8">
        <v>0</v>
      </c>
      <c r="L29" s="9">
        <v>3590.56</v>
      </c>
      <c r="M29" s="9">
        <f t="shared" si="0"/>
        <v>8946.84</v>
      </c>
      <c r="N29" s="10"/>
    </row>
    <row r="30" spans="1:14" s="11" customFormat="1" x14ac:dyDescent="0.25">
      <c r="A30" s="7" t="s">
        <v>7</v>
      </c>
      <c r="B30" s="7" t="s">
        <v>6</v>
      </c>
      <c r="C30" s="6">
        <v>6381.8</v>
      </c>
      <c r="D30" s="8">
        <v>1005.1</v>
      </c>
      <c r="E30" s="9">
        <v>0</v>
      </c>
      <c r="F30" s="8">
        <v>0</v>
      </c>
      <c r="G30" s="6">
        <v>10630.97</v>
      </c>
      <c r="H30" s="8">
        <f>303.03+448.94</f>
        <v>751.97</v>
      </c>
      <c r="I30" s="8">
        <f>139.95+294.97</f>
        <v>434.92</v>
      </c>
      <c r="J30" s="8">
        <v>0</v>
      </c>
      <c r="K30" s="8">
        <v>5842.14</v>
      </c>
      <c r="L30" s="9">
        <v>7038.32</v>
      </c>
      <c r="M30" s="9">
        <f t="shared" si="0"/>
        <v>3592.6499999999996</v>
      </c>
      <c r="N30" s="10"/>
    </row>
    <row r="31" spans="1:14" s="11" customFormat="1" x14ac:dyDescent="0.25">
      <c r="A31" s="7" t="s">
        <v>42</v>
      </c>
      <c r="B31" s="7" t="s">
        <v>9</v>
      </c>
      <c r="C31" s="6">
        <v>3738.1</v>
      </c>
      <c r="D31" s="8">
        <v>0</v>
      </c>
      <c r="E31" s="9">
        <v>0</v>
      </c>
      <c r="F31" s="8">
        <v>0</v>
      </c>
      <c r="G31" s="6">
        <v>3738.1</v>
      </c>
      <c r="H31" s="8">
        <v>374.61</v>
      </c>
      <c r="I31" s="8">
        <v>149.72</v>
      </c>
      <c r="J31" s="8">
        <v>0</v>
      </c>
      <c r="K31" s="8">
        <v>0</v>
      </c>
      <c r="L31" s="9">
        <v>571.6</v>
      </c>
      <c r="M31" s="9">
        <f t="shared" si="0"/>
        <v>3166.5</v>
      </c>
      <c r="N31" s="10"/>
    </row>
    <row r="32" spans="1:14" s="11" customFormat="1" x14ac:dyDescent="0.25">
      <c r="A32" s="7" t="s">
        <v>91</v>
      </c>
      <c r="B32" s="7" t="s">
        <v>75</v>
      </c>
      <c r="C32" s="6">
        <v>2722.92</v>
      </c>
      <c r="D32" s="8">
        <v>393.32</v>
      </c>
      <c r="E32" s="9">
        <v>0</v>
      </c>
      <c r="F32" s="8">
        <v>0</v>
      </c>
      <c r="G32" s="6">
        <v>3116.26</v>
      </c>
      <c r="H32" s="8">
        <f>162.49+128.85</f>
        <v>291.34000000000003</v>
      </c>
      <c r="I32" s="8">
        <v>0</v>
      </c>
      <c r="J32" s="8">
        <v>0</v>
      </c>
      <c r="K32" s="8">
        <v>1444.44</v>
      </c>
      <c r="L32" s="9">
        <v>2226.86</v>
      </c>
      <c r="M32" s="9">
        <f t="shared" si="0"/>
        <v>889.40000000000009</v>
      </c>
      <c r="N32" s="10"/>
    </row>
    <row r="33" spans="1:55" s="11" customFormat="1" x14ac:dyDescent="0.25">
      <c r="A33" s="7" t="s">
        <v>30</v>
      </c>
      <c r="B33" s="7" t="s">
        <v>10</v>
      </c>
      <c r="C33" s="6">
        <v>2781.82</v>
      </c>
      <c r="D33" s="8">
        <v>0</v>
      </c>
      <c r="E33" s="9">
        <v>0</v>
      </c>
      <c r="F33" s="8">
        <v>0</v>
      </c>
      <c r="G33" s="6">
        <v>2781.82</v>
      </c>
      <c r="H33" s="8">
        <v>251.21</v>
      </c>
      <c r="I33" s="8">
        <v>47</v>
      </c>
      <c r="J33" s="8">
        <v>0</v>
      </c>
      <c r="K33" s="8">
        <v>0</v>
      </c>
      <c r="L33" s="9">
        <v>353.75</v>
      </c>
      <c r="M33" s="9">
        <f t="shared" si="0"/>
        <v>2428.0700000000002</v>
      </c>
      <c r="N33" s="10"/>
    </row>
    <row r="34" spans="1:55" s="11" customFormat="1" x14ac:dyDescent="0.25">
      <c r="A34" s="7" t="s">
        <v>8</v>
      </c>
      <c r="B34" s="7" t="s">
        <v>6</v>
      </c>
      <c r="C34" s="6">
        <v>6074.42</v>
      </c>
      <c r="D34" s="8">
        <v>0</v>
      </c>
      <c r="E34" s="9">
        <v>0</v>
      </c>
      <c r="F34" s="8">
        <v>0</v>
      </c>
      <c r="G34" s="6">
        <v>6074.42</v>
      </c>
      <c r="H34" s="8">
        <v>701.69</v>
      </c>
      <c r="I34" s="8">
        <v>608.14</v>
      </c>
      <c r="J34" s="8">
        <v>0</v>
      </c>
      <c r="K34" s="8">
        <v>0</v>
      </c>
      <c r="L34" s="9">
        <v>1402.64</v>
      </c>
      <c r="M34" s="9">
        <f t="shared" si="0"/>
        <v>4671.78</v>
      </c>
      <c r="N34" s="10"/>
    </row>
    <row r="35" spans="1:55" s="11" customFormat="1" x14ac:dyDescent="0.25">
      <c r="A35" s="7" t="s">
        <v>81</v>
      </c>
      <c r="B35" s="7" t="s">
        <v>75</v>
      </c>
      <c r="C35" s="6">
        <v>2722.92</v>
      </c>
      <c r="D35" s="8">
        <v>0</v>
      </c>
      <c r="E35" s="9">
        <v>4907.24</v>
      </c>
      <c r="F35" s="8">
        <v>0</v>
      </c>
      <c r="G35" s="6">
        <v>7630.16</v>
      </c>
      <c r="H35" s="8">
        <v>751.97</v>
      </c>
      <c r="I35" s="8">
        <v>1022.14</v>
      </c>
      <c r="J35" s="8">
        <v>0</v>
      </c>
      <c r="K35" s="9">
        <v>0</v>
      </c>
      <c r="L35" s="9">
        <v>1871.15</v>
      </c>
      <c r="M35" s="9">
        <f t="shared" si="0"/>
        <v>5759.01</v>
      </c>
      <c r="N35" s="10"/>
    </row>
    <row r="36" spans="1:55" s="11" customFormat="1" x14ac:dyDescent="0.25">
      <c r="A36" s="7" t="s">
        <v>87</v>
      </c>
      <c r="B36" s="7" t="s">
        <v>75</v>
      </c>
      <c r="C36" s="6">
        <v>2722.92</v>
      </c>
      <c r="D36" s="8">
        <v>0</v>
      </c>
      <c r="E36" s="9">
        <v>0</v>
      </c>
      <c r="F36" s="8">
        <v>0</v>
      </c>
      <c r="G36" s="6">
        <v>2722.92</v>
      </c>
      <c r="H36" s="8">
        <v>244.14</v>
      </c>
      <c r="I36" s="8">
        <v>43.11</v>
      </c>
      <c r="J36" s="8">
        <v>0</v>
      </c>
      <c r="K36" s="8">
        <v>0</v>
      </c>
      <c r="L36" s="9">
        <v>376.26</v>
      </c>
      <c r="M36" s="9">
        <f t="shared" si="0"/>
        <v>2346.66</v>
      </c>
      <c r="N36" s="10"/>
    </row>
    <row r="37" spans="1:55" s="11" customFormat="1" ht="13.9" customHeight="1" x14ac:dyDescent="0.25">
      <c r="A37" s="7" t="s">
        <v>4</v>
      </c>
      <c r="B37" s="7" t="s">
        <v>71</v>
      </c>
      <c r="C37" s="6">
        <v>12537.4</v>
      </c>
      <c r="D37" s="8">
        <v>0</v>
      </c>
      <c r="E37" s="9">
        <v>0</v>
      </c>
      <c r="F37" s="8">
        <v>0</v>
      </c>
      <c r="G37" s="6">
        <v>12980.96</v>
      </c>
      <c r="H37" s="8">
        <v>751.97</v>
      </c>
      <c r="I37" s="8">
        <v>2319.5</v>
      </c>
      <c r="J37" s="8">
        <v>0</v>
      </c>
      <c r="K37" s="8">
        <v>0</v>
      </c>
      <c r="L37" s="9">
        <v>3405.96</v>
      </c>
      <c r="M37" s="9">
        <f t="shared" si="0"/>
        <v>9575</v>
      </c>
      <c r="N37" s="10"/>
    </row>
    <row r="38" spans="1:55" s="11" customFormat="1" ht="13.9" customHeight="1" x14ac:dyDescent="0.25">
      <c r="A38" s="7" t="s">
        <v>100</v>
      </c>
      <c r="B38" s="7" t="s">
        <v>94</v>
      </c>
      <c r="C38" s="6">
        <v>9450.51</v>
      </c>
      <c r="D38" s="8">
        <v>0</v>
      </c>
      <c r="E38" s="9">
        <v>0</v>
      </c>
      <c r="F38" s="8">
        <v>0</v>
      </c>
      <c r="G38" s="6">
        <v>9450.51</v>
      </c>
      <c r="H38" s="8">
        <v>751.97</v>
      </c>
      <c r="I38" s="8">
        <v>1522.74</v>
      </c>
      <c r="J38" s="8">
        <v>0</v>
      </c>
      <c r="K38" s="8">
        <v>0</v>
      </c>
      <c r="L38" s="9">
        <v>2327.5100000000002</v>
      </c>
      <c r="M38" s="9">
        <f t="shared" si="0"/>
        <v>7123</v>
      </c>
      <c r="N38" s="10"/>
    </row>
    <row r="39" spans="1:55" s="11" customFormat="1" x14ac:dyDescent="0.25">
      <c r="A39" s="7" t="s">
        <v>76</v>
      </c>
      <c r="B39" s="7" t="s">
        <v>75</v>
      </c>
      <c r="C39" s="6">
        <v>2722.92</v>
      </c>
      <c r="D39" s="8">
        <v>0</v>
      </c>
      <c r="E39" s="9">
        <v>0</v>
      </c>
      <c r="F39" s="8">
        <v>0</v>
      </c>
      <c r="G39" s="6">
        <v>2722.92</v>
      </c>
      <c r="H39" s="8">
        <v>244.14</v>
      </c>
      <c r="I39" s="8">
        <v>43.11</v>
      </c>
      <c r="J39" s="8">
        <v>0</v>
      </c>
      <c r="K39" s="8">
        <v>0</v>
      </c>
      <c r="L39" s="9">
        <v>297.52</v>
      </c>
      <c r="M39" s="9">
        <f t="shared" si="0"/>
        <v>2425.4</v>
      </c>
      <c r="N39" s="10"/>
    </row>
    <row r="40" spans="1:55" s="11" customFormat="1" x14ac:dyDescent="0.25">
      <c r="A40" s="7" t="s">
        <v>93</v>
      </c>
      <c r="B40" s="7" t="s">
        <v>94</v>
      </c>
      <c r="C40" s="6">
        <v>8995.35</v>
      </c>
      <c r="D40" s="8">
        <v>0</v>
      </c>
      <c r="E40" s="9">
        <v>0</v>
      </c>
      <c r="F40" s="8">
        <v>0</v>
      </c>
      <c r="G40" s="6">
        <v>8995.35</v>
      </c>
      <c r="H40" s="8">
        <v>751.97</v>
      </c>
      <c r="I40" s="8">
        <v>1397.57</v>
      </c>
      <c r="J40" s="8">
        <v>0</v>
      </c>
      <c r="K40" s="8">
        <v>0</v>
      </c>
      <c r="L40" s="8">
        <v>2191.85</v>
      </c>
      <c r="M40" s="9">
        <f t="shared" si="0"/>
        <v>6803.5</v>
      </c>
      <c r="N40" s="10"/>
    </row>
    <row r="41" spans="1:55" s="11" customFormat="1" x14ac:dyDescent="0.25">
      <c r="A41" s="7" t="s">
        <v>97</v>
      </c>
      <c r="B41" s="7" t="s">
        <v>94</v>
      </c>
      <c r="C41" s="6">
        <v>8995.35</v>
      </c>
      <c r="D41" s="8">
        <v>0</v>
      </c>
      <c r="E41" s="9">
        <v>0</v>
      </c>
      <c r="F41" s="8">
        <v>0</v>
      </c>
      <c r="G41" s="6">
        <v>8995.35</v>
      </c>
      <c r="H41" s="8">
        <v>751.97</v>
      </c>
      <c r="I41" s="8">
        <v>1397.57</v>
      </c>
      <c r="J41" s="8">
        <v>0</v>
      </c>
      <c r="K41" s="8">
        <v>0</v>
      </c>
      <c r="L41" s="8">
        <v>2196.46</v>
      </c>
      <c r="M41" s="9">
        <f t="shared" si="0"/>
        <v>6798.89</v>
      </c>
      <c r="N41" s="10"/>
    </row>
    <row r="42" spans="1:55" s="11" customFormat="1" x14ac:dyDescent="0.25">
      <c r="A42" s="7" t="s">
        <v>24</v>
      </c>
      <c r="B42" s="7" t="s">
        <v>10</v>
      </c>
      <c r="C42" s="6">
        <v>2781.82</v>
      </c>
      <c r="D42" s="8">
        <v>0</v>
      </c>
      <c r="E42" s="9">
        <v>0</v>
      </c>
      <c r="F42" s="8">
        <v>0</v>
      </c>
      <c r="G42" s="6">
        <v>2781.82</v>
      </c>
      <c r="H42" s="8">
        <v>251.21</v>
      </c>
      <c r="I42" s="8">
        <v>47</v>
      </c>
      <c r="J42" s="8">
        <v>0</v>
      </c>
      <c r="K42" s="8">
        <v>0</v>
      </c>
      <c r="L42" s="8">
        <v>1009.12</v>
      </c>
      <c r="M42" s="9">
        <f t="shared" ref="M42:M73" si="1">G42-L42</f>
        <v>1772.7000000000003</v>
      </c>
      <c r="N42" s="10"/>
    </row>
    <row r="43" spans="1:55" s="11" customFormat="1" x14ac:dyDescent="0.25">
      <c r="A43" s="7" t="s">
        <v>88</v>
      </c>
      <c r="B43" s="7" t="s">
        <v>75</v>
      </c>
      <c r="C43" s="6">
        <v>2722.92</v>
      </c>
      <c r="D43" s="8">
        <v>395.91</v>
      </c>
      <c r="E43" s="9">
        <v>0</v>
      </c>
      <c r="F43" s="9">
        <v>0</v>
      </c>
      <c r="G43" s="6">
        <v>3126.64</v>
      </c>
      <c r="H43" s="8">
        <f>132+160.58</f>
        <v>292.58000000000004</v>
      </c>
      <c r="I43" s="8">
        <v>137.80000000000001</v>
      </c>
      <c r="J43" s="8">
        <v>0</v>
      </c>
      <c r="K43" s="8">
        <v>1285.27</v>
      </c>
      <c r="L43" s="9">
        <v>1787.76</v>
      </c>
      <c r="M43" s="9">
        <f t="shared" si="1"/>
        <v>1338.8799999999999</v>
      </c>
      <c r="N43" s="10"/>
    </row>
    <row r="44" spans="1:55" s="11" customFormat="1" x14ac:dyDescent="0.25">
      <c r="A44" s="7" t="s">
        <v>45</v>
      </c>
      <c r="B44" s="7" t="s">
        <v>10</v>
      </c>
      <c r="C44" s="6">
        <v>2647.82</v>
      </c>
      <c r="D44" s="8">
        <v>0</v>
      </c>
      <c r="E44" s="9">
        <v>0</v>
      </c>
      <c r="F44" s="8">
        <v>0</v>
      </c>
      <c r="G44" s="6">
        <v>2647.82</v>
      </c>
      <c r="H44" s="8">
        <v>235.13</v>
      </c>
      <c r="I44" s="8">
        <v>38.15</v>
      </c>
      <c r="J44" s="8">
        <v>0</v>
      </c>
      <c r="K44" s="8">
        <v>0</v>
      </c>
      <c r="L44" s="9">
        <v>421.78</v>
      </c>
      <c r="M44" s="9">
        <f t="shared" si="1"/>
        <v>2226.04</v>
      </c>
      <c r="N44" s="10"/>
    </row>
    <row r="45" spans="1:55" s="11" customFormat="1" x14ac:dyDescent="0.25">
      <c r="A45" s="7" t="s">
        <v>68</v>
      </c>
      <c r="B45" s="7" t="s">
        <v>69</v>
      </c>
      <c r="C45" s="6">
        <v>12537.4</v>
      </c>
      <c r="D45" s="9">
        <v>2089.56</v>
      </c>
      <c r="E45" s="9">
        <v>0</v>
      </c>
      <c r="F45" s="9">
        <v>0</v>
      </c>
      <c r="G45" s="6">
        <v>14626.96</v>
      </c>
      <c r="H45" s="9">
        <v>751.97</v>
      </c>
      <c r="I45" s="9">
        <f>854.53+1233.06</f>
        <v>2087.59</v>
      </c>
      <c r="J45" s="9">
        <v>0</v>
      </c>
      <c r="K45" s="9">
        <v>6412.12</v>
      </c>
      <c r="L45" s="9">
        <v>9354.06</v>
      </c>
      <c r="M45" s="9">
        <f t="shared" si="1"/>
        <v>5272.9</v>
      </c>
      <c r="N45" s="10"/>
    </row>
    <row r="46" spans="1:55" s="11" customFormat="1" x14ac:dyDescent="0.25">
      <c r="A46" s="7" t="s">
        <v>43</v>
      </c>
      <c r="B46" s="7" t="s">
        <v>10</v>
      </c>
      <c r="C46" s="6">
        <v>2570.6999999999998</v>
      </c>
      <c r="D46" s="9">
        <v>0</v>
      </c>
      <c r="E46" s="9">
        <v>0</v>
      </c>
      <c r="F46" s="9">
        <v>0</v>
      </c>
      <c r="G46" s="6">
        <v>3091.38</v>
      </c>
      <c r="H46" s="9">
        <v>235.13</v>
      </c>
      <c r="I46" s="9">
        <v>38.15</v>
      </c>
      <c r="J46" s="9">
        <v>0</v>
      </c>
      <c r="K46" s="9">
        <v>0</v>
      </c>
      <c r="L46" s="9">
        <v>886.08</v>
      </c>
      <c r="M46" s="9">
        <f t="shared" si="1"/>
        <v>2205.3000000000002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11" customFormat="1" x14ac:dyDescent="0.25">
      <c r="A47" s="13" t="s">
        <v>90</v>
      </c>
      <c r="B47" s="13" t="s">
        <v>53</v>
      </c>
      <c r="C47" s="14">
        <v>7918.36</v>
      </c>
      <c r="D47" s="9">
        <v>0</v>
      </c>
      <c r="E47" s="9">
        <v>4619.04</v>
      </c>
      <c r="F47" s="9">
        <v>0</v>
      </c>
      <c r="G47" s="14">
        <v>12537.4</v>
      </c>
      <c r="H47" s="9">
        <v>751.97</v>
      </c>
      <c r="I47" s="9">
        <v>2371.63</v>
      </c>
      <c r="J47" s="9">
        <v>0</v>
      </c>
      <c r="K47" s="9">
        <v>0</v>
      </c>
      <c r="L47" s="9">
        <v>3178.47</v>
      </c>
      <c r="M47" s="9">
        <f t="shared" si="1"/>
        <v>9358.93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ht="13.9" customHeight="1" x14ac:dyDescent="0.25">
      <c r="A48" s="13" t="s">
        <v>19</v>
      </c>
      <c r="B48" s="7" t="s">
        <v>10</v>
      </c>
      <c r="C48" s="14">
        <v>2781.82</v>
      </c>
      <c r="D48" s="9">
        <v>0</v>
      </c>
      <c r="E48" s="9">
        <v>0</v>
      </c>
      <c r="F48" s="9">
        <v>0</v>
      </c>
      <c r="G48" s="14">
        <v>2781.82</v>
      </c>
      <c r="H48" s="9">
        <v>251.21</v>
      </c>
      <c r="I48" s="9">
        <v>47</v>
      </c>
      <c r="J48" s="9">
        <v>0</v>
      </c>
      <c r="K48" s="9">
        <v>0</v>
      </c>
      <c r="L48" s="9">
        <v>443</v>
      </c>
      <c r="M48" s="15">
        <f t="shared" si="1"/>
        <v>2338.8200000000002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6" customFormat="1" x14ac:dyDescent="0.25">
      <c r="A49" s="7" t="s">
        <v>48</v>
      </c>
      <c r="B49" s="7" t="s">
        <v>10</v>
      </c>
      <c r="C49" s="14">
        <v>2647.82</v>
      </c>
      <c r="D49" s="9">
        <v>0</v>
      </c>
      <c r="E49" s="9">
        <v>0</v>
      </c>
      <c r="F49" s="9">
        <v>0</v>
      </c>
      <c r="G49" s="14">
        <v>2647.82</v>
      </c>
      <c r="H49" s="9">
        <v>135.13</v>
      </c>
      <c r="I49" s="9">
        <v>38.15</v>
      </c>
      <c r="J49" s="9">
        <v>0</v>
      </c>
      <c r="K49" s="9">
        <v>0</v>
      </c>
      <c r="L49" s="9">
        <v>410.4</v>
      </c>
      <c r="M49" s="9">
        <f t="shared" si="1"/>
        <v>2237.42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0" customFormat="1" x14ac:dyDescent="0.25">
      <c r="A50" s="12" t="s">
        <v>104</v>
      </c>
      <c r="B50" s="7" t="s">
        <v>75</v>
      </c>
      <c r="C50" s="14">
        <v>2711</v>
      </c>
      <c r="D50" s="8">
        <v>0</v>
      </c>
      <c r="E50" s="8">
        <v>0</v>
      </c>
      <c r="F50" s="8">
        <v>0</v>
      </c>
      <c r="G50" s="14">
        <v>2711</v>
      </c>
      <c r="H50" s="8">
        <v>242.71</v>
      </c>
      <c r="I50" s="8">
        <v>42.32</v>
      </c>
      <c r="J50" s="8">
        <v>0</v>
      </c>
      <c r="K50" s="8">
        <v>0</v>
      </c>
      <c r="L50" s="8">
        <v>392.5</v>
      </c>
      <c r="M50" s="9">
        <f t="shared" si="1"/>
        <v>2318.5</v>
      </c>
    </row>
    <row r="51" spans="1:55" s="11" customFormat="1" x14ac:dyDescent="0.25">
      <c r="A51" s="12" t="s">
        <v>80</v>
      </c>
      <c r="B51" s="12" t="s">
        <v>41</v>
      </c>
      <c r="C51" s="14">
        <v>7918.36</v>
      </c>
      <c r="D51" s="8">
        <v>439.86</v>
      </c>
      <c r="E51" s="8">
        <v>0</v>
      </c>
      <c r="F51" s="8">
        <v>0</v>
      </c>
      <c r="G51" s="14">
        <v>8358.2199999999993</v>
      </c>
      <c r="H51" s="8">
        <v>751.97</v>
      </c>
      <c r="I51" s="8">
        <v>777.74</v>
      </c>
      <c r="J51" s="8">
        <v>0</v>
      </c>
      <c r="K51" s="8">
        <v>1616.78</v>
      </c>
      <c r="L51" s="8">
        <v>4953.1400000000003</v>
      </c>
      <c r="M51" s="8">
        <f>G51-L51</f>
        <v>3405.079999999999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0" customFormat="1" x14ac:dyDescent="0.25">
      <c r="A52" s="12" t="s">
        <v>99</v>
      </c>
      <c r="B52" s="7" t="s">
        <v>75</v>
      </c>
      <c r="C52" s="14">
        <v>2711</v>
      </c>
      <c r="D52" s="8">
        <v>0</v>
      </c>
      <c r="E52" s="8">
        <v>0</v>
      </c>
      <c r="F52" s="8">
        <v>0</v>
      </c>
      <c r="G52" s="14">
        <v>2711</v>
      </c>
      <c r="H52" s="8">
        <v>242.71</v>
      </c>
      <c r="I52" s="8">
        <v>42.32</v>
      </c>
      <c r="J52" s="8">
        <v>0</v>
      </c>
      <c r="K52" s="8">
        <v>0</v>
      </c>
      <c r="L52" s="8">
        <v>356.46</v>
      </c>
      <c r="M52" s="9">
        <f t="shared" si="1"/>
        <v>2354.54</v>
      </c>
    </row>
    <row r="53" spans="1:55" s="11" customFormat="1" x14ac:dyDescent="0.25">
      <c r="A53" s="7" t="s">
        <v>21</v>
      </c>
      <c r="B53" s="7" t="s">
        <v>101</v>
      </c>
      <c r="C53" s="6">
        <v>10070</v>
      </c>
      <c r="D53" s="8">
        <v>0</v>
      </c>
      <c r="E53" s="9">
        <v>2467.4</v>
      </c>
      <c r="F53" s="8">
        <v>0</v>
      </c>
      <c r="G53" s="6">
        <v>12537.4</v>
      </c>
      <c r="H53" s="8">
        <v>751.97</v>
      </c>
      <c r="I53" s="8">
        <v>2267.36</v>
      </c>
      <c r="J53" s="8">
        <v>0</v>
      </c>
      <c r="K53" s="9">
        <v>0</v>
      </c>
      <c r="L53" s="9">
        <v>4100.22</v>
      </c>
      <c r="M53" s="9">
        <f t="shared" si="1"/>
        <v>8437.18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x14ac:dyDescent="0.25">
      <c r="A54" s="7" t="s">
        <v>78</v>
      </c>
      <c r="B54" s="7" t="s">
        <v>75</v>
      </c>
      <c r="C54" s="6">
        <v>2722.92</v>
      </c>
      <c r="D54" s="8">
        <v>0</v>
      </c>
      <c r="E54" s="9">
        <v>0</v>
      </c>
      <c r="F54" s="8">
        <v>0</v>
      </c>
      <c r="G54" s="6">
        <v>2722.92</v>
      </c>
      <c r="H54" s="8">
        <v>244.14</v>
      </c>
      <c r="I54" s="8">
        <v>43.11</v>
      </c>
      <c r="J54" s="8">
        <v>0</v>
      </c>
      <c r="K54" s="8">
        <v>0</v>
      </c>
      <c r="L54" s="9">
        <v>449.69</v>
      </c>
      <c r="M54" s="9">
        <f t="shared" si="1"/>
        <v>2273.23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s="11" customFormat="1" x14ac:dyDescent="0.25">
      <c r="A55" s="7" t="s">
        <v>23</v>
      </c>
      <c r="B55" s="7" t="s">
        <v>12</v>
      </c>
      <c r="C55" s="6">
        <v>10070.129999999999</v>
      </c>
      <c r="D55" s="8">
        <v>1526.49</v>
      </c>
      <c r="E55" s="9">
        <v>2467.27</v>
      </c>
      <c r="F55" s="8">
        <v>0</v>
      </c>
      <c r="G55" s="6">
        <v>14279.65</v>
      </c>
      <c r="H55" s="8">
        <v>751.97</v>
      </c>
      <c r="I55" s="8">
        <f>663.06+872.02</f>
        <v>1535.08</v>
      </c>
      <c r="J55" s="8">
        <v>0</v>
      </c>
      <c r="K55" s="8">
        <v>4615.96</v>
      </c>
      <c r="L55" s="9">
        <v>6950.28</v>
      </c>
      <c r="M55" s="9">
        <f t="shared" si="1"/>
        <v>7329.37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s="11" customFormat="1" x14ac:dyDescent="0.25">
      <c r="A56" s="7" t="s">
        <v>28</v>
      </c>
      <c r="B56" s="7" t="s">
        <v>10</v>
      </c>
      <c r="C56" s="6">
        <v>2781.82</v>
      </c>
      <c r="D56" s="8">
        <v>0</v>
      </c>
      <c r="E56" s="9">
        <v>0</v>
      </c>
      <c r="F56" s="8">
        <v>0</v>
      </c>
      <c r="G56" s="6">
        <v>2781.82</v>
      </c>
      <c r="H56" s="8">
        <v>251.21</v>
      </c>
      <c r="I56" s="8">
        <v>47</v>
      </c>
      <c r="J56" s="8">
        <v>0</v>
      </c>
      <c r="K56" s="8">
        <v>0</v>
      </c>
      <c r="L56" s="9">
        <v>2194.87</v>
      </c>
      <c r="M56" s="9">
        <f t="shared" si="1"/>
        <v>586.95000000000027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s="11" customFormat="1" x14ac:dyDescent="0.25">
      <c r="A57" s="7" t="s">
        <v>85</v>
      </c>
      <c r="B57" s="7" t="s">
        <v>86</v>
      </c>
      <c r="C57" s="6">
        <v>5952.62</v>
      </c>
      <c r="D57" s="8">
        <v>0</v>
      </c>
      <c r="E57" s="9">
        <v>0</v>
      </c>
      <c r="F57" s="8">
        <v>0</v>
      </c>
      <c r="G57" s="6">
        <v>5952.62</v>
      </c>
      <c r="H57" s="8">
        <v>751.97</v>
      </c>
      <c r="I57" s="8">
        <v>579.33000000000004</v>
      </c>
      <c r="J57" s="8">
        <v>0</v>
      </c>
      <c r="K57" s="8">
        <v>0</v>
      </c>
      <c r="L57" s="9">
        <v>1753.47</v>
      </c>
      <c r="M57" s="9">
        <f t="shared" si="1"/>
        <v>4199.1499999999996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s="11" customFormat="1" x14ac:dyDescent="0.25">
      <c r="A58" s="7" t="s">
        <v>84</v>
      </c>
      <c r="B58" s="7" t="s">
        <v>75</v>
      </c>
      <c r="C58" s="6">
        <v>2722.92</v>
      </c>
      <c r="D58" s="8">
        <v>332.78</v>
      </c>
      <c r="E58" s="9">
        <v>846.8</v>
      </c>
      <c r="F58" s="8">
        <v>0</v>
      </c>
      <c r="G58" s="6">
        <v>3902.5</v>
      </c>
      <c r="H58" s="8">
        <f>179.95+104.12</f>
        <v>284.07</v>
      </c>
      <c r="I58" s="8">
        <v>0</v>
      </c>
      <c r="J58" s="8">
        <v>0</v>
      </c>
      <c r="K58" s="8">
        <v>1227.02</v>
      </c>
      <c r="L58" s="9">
        <v>1560.93</v>
      </c>
      <c r="M58" s="9">
        <f t="shared" si="1"/>
        <v>2341.5699999999997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s="11" customFormat="1" x14ac:dyDescent="0.25">
      <c r="A59" s="7" t="s">
        <v>39</v>
      </c>
      <c r="B59" s="7" t="s">
        <v>40</v>
      </c>
      <c r="C59" s="6">
        <v>6074.42</v>
      </c>
      <c r="D59" s="8">
        <v>0</v>
      </c>
      <c r="E59" s="8">
        <v>1938.89</v>
      </c>
      <c r="F59" s="8">
        <v>0</v>
      </c>
      <c r="G59" s="6">
        <v>8013.31</v>
      </c>
      <c r="H59" s="8">
        <v>751.97</v>
      </c>
      <c r="I59" s="8">
        <v>1127.51</v>
      </c>
      <c r="J59" s="8">
        <v>0</v>
      </c>
      <c r="K59" s="8">
        <v>0</v>
      </c>
      <c r="L59" s="9">
        <v>2428.77</v>
      </c>
      <c r="M59" s="9">
        <f t="shared" si="1"/>
        <v>5584.5400000000009</v>
      </c>
      <c r="N59" s="10"/>
    </row>
    <row r="60" spans="1:55" s="11" customFormat="1" x14ac:dyDescent="0.25">
      <c r="A60" s="7" t="s">
        <v>34</v>
      </c>
      <c r="B60" s="7" t="s">
        <v>102</v>
      </c>
      <c r="C60" s="6">
        <v>9680.98</v>
      </c>
      <c r="D60" s="8">
        <v>0</v>
      </c>
      <c r="E60" s="9">
        <v>0</v>
      </c>
      <c r="F60" s="8">
        <v>0</v>
      </c>
      <c r="G60" s="6">
        <v>9680.98</v>
      </c>
      <c r="H60" s="8">
        <v>751.97</v>
      </c>
      <c r="I60" s="8">
        <v>1586.12</v>
      </c>
      <c r="J60" s="8">
        <v>0</v>
      </c>
      <c r="K60" s="8">
        <v>0</v>
      </c>
      <c r="L60" s="9">
        <v>2621.85</v>
      </c>
      <c r="M60" s="9">
        <f t="shared" si="1"/>
        <v>7059.1299999999992</v>
      </c>
      <c r="N60" s="10"/>
    </row>
    <row r="61" spans="1:55" s="11" customFormat="1" x14ac:dyDescent="0.25">
      <c r="A61" s="7" t="s">
        <v>13</v>
      </c>
      <c r="B61" s="7" t="s">
        <v>12</v>
      </c>
      <c r="C61" s="6">
        <v>10070.129999999999</v>
      </c>
      <c r="D61" s="8">
        <v>0</v>
      </c>
      <c r="E61" s="9">
        <v>0</v>
      </c>
      <c r="F61" s="8">
        <v>0</v>
      </c>
      <c r="G61" s="6">
        <v>10070.129999999999</v>
      </c>
      <c r="H61" s="8">
        <v>751.97</v>
      </c>
      <c r="I61" s="8">
        <v>1693.13</v>
      </c>
      <c r="J61" s="8">
        <v>0</v>
      </c>
      <c r="K61" s="8">
        <v>0</v>
      </c>
      <c r="L61" s="9">
        <v>2570.63</v>
      </c>
      <c r="M61" s="9">
        <f t="shared" si="1"/>
        <v>7499.4999999999991</v>
      </c>
      <c r="N61" s="10"/>
    </row>
    <row r="62" spans="1:55" s="11" customFormat="1" x14ac:dyDescent="0.25">
      <c r="A62" s="7" t="s">
        <v>60</v>
      </c>
      <c r="B62" s="7" t="s">
        <v>10</v>
      </c>
      <c r="C62" s="6">
        <v>2495.83</v>
      </c>
      <c r="D62" s="8">
        <v>0</v>
      </c>
      <c r="E62" s="9">
        <v>0</v>
      </c>
      <c r="F62" s="8">
        <v>0</v>
      </c>
      <c r="G62" s="6">
        <v>2495.83</v>
      </c>
      <c r="H62" s="8">
        <v>216.89</v>
      </c>
      <c r="I62" s="8">
        <v>28.12</v>
      </c>
      <c r="J62" s="8">
        <v>0</v>
      </c>
      <c r="K62" s="8">
        <v>0</v>
      </c>
      <c r="L62" s="9">
        <v>520.38</v>
      </c>
      <c r="M62" s="9">
        <f t="shared" si="1"/>
        <v>1975.4499999999998</v>
      </c>
      <c r="N62" s="10"/>
    </row>
    <row r="63" spans="1:55" s="11" customFormat="1" x14ac:dyDescent="0.25">
      <c r="A63" s="7" t="s">
        <v>33</v>
      </c>
      <c r="B63" s="7" t="s">
        <v>10</v>
      </c>
      <c r="C63" s="6">
        <v>2752.19</v>
      </c>
      <c r="D63" s="8">
        <v>0</v>
      </c>
      <c r="E63" s="9">
        <v>0</v>
      </c>
      <c r="F63" s="8">
        <v>0</v>
      </c>
      <c r="G63" s="6">
        <v>2752.19</v>
      </c>
      <c r="H63" s="8">
        <v>247.65</v>
      </c>
      <c r="I63" s="8">
        <v>45.04</v>
      </c>
      <c r="J63" s="8">
        <v>0</v>
      </c>
      <c r="K63" s="8">
        <v>0</v>
      </c>
      <c r="L63" s="9">
        <v>358.42</v>
      </c>
      <c r="M63" s="9">
        <f t="shared" si="1"/>
        <v>2393.77</v>
      </c>
      <c r="N63" s="10"/>
    </row>
    <row r="64" spans="1:55" s="11" customFormat="1" ht="15.75" customHeight="1" x14ac:dyDescent="0.25">
      <c r="A64" s="7" t="s">
        <v>82</v>
      </c>
      <c r="B64" s="7" t="s">
        <v>83</v>
      </c>
      <c r="C64" s="6">
        <v>9034.9</v>
      </c>
      <c r="D64" s="8">
        <v>0</v>
      </c>
      <c r="E64" s="9">
        <v>0</v>
      </c>
      <c r="F64" s="8">
        <v>0</v>
      </c>
      <c r="G64" s="6">
        <v>9034.9</v>
      </c>
      <c r="H64" s="8">
        <v>751.97</v>
      </c>
      <c r="I64" s="8">
        <v>1408.45</v>
      </c>
      <c r="J64" s="8">
        <v>0</v>
      </c>
      <c r="K64" s="8">
        <v>0</v>
      </c>
      <c r="L64" s="9">
        <v>2268.25</v>
      </c>
      <c r="M64" s="9">
        <f t="shared" si="1"/>
        <v>6766.65</v>
      </c>
    </row>
    <row r="65" spans="1:13" s="11" customFormat="1" ht="15.75" customHeight="1" x14ac:dyDescent="0.25">
      <c r="A65" s="7" t="s">
        <v>70</v>
      </c>
      <c r="B65" s="7" t="s">
        <v>10</v>
      </c>
      <c r="C65" s="6">
        <v>2495.83</v>
      </c>
      <c r="D65" s="8">
        <v>335.47</v>
      </c>
      <c r="E65" s="9">
        <v>0</v>
      </c>
      <c r="F65" s="8">
        <v>0</v>
      </c>
      <c r="G65" s="6">
        <v>2839.4</v>
      </c>
      <c r="H65" s="8">
        <f>149.89+108.23</f>
        <v>258.12</v>
      </c>
      <c r="I65" s="8">
        <v>0</v>
      </c>
      <c r="J65" s="8">
        <v>0</v>
      </c>
      <c r="K65" s="8">
        <v>1233.68</v>
      </c>
      <c r="L65" s="9">
        <v>1611.27</v>
      </c>
      <c r="M65" s="9">
        <f t="shared" si="1"/>
        <v>1228.1300000000001</v>
      </c>
    </row>
    <row r="66" spans="1:13" s="11" customFormat="1" x14ac:dyDescent="0.25">
      <c r="A66" s="7" t="s">
        <v>32</v>
      </c>
      <c r="B66" s="7" t="s">
        <v>10</v>
      </c>
      <c r="C66" s="6">
        <v>2700.8</v>
      </c>
      <c r="D66" s="8">
        <v>584.30999999999995</v>
      </c>
      <c r="E66" s="9">
        <v>0</v>
      </c>
      <c r="F66" s="8">
        <v>0</v>
      </c>
      <c r="G66" s="6">
        <v>3820.92</v>
      </c>
      <c r="H66" s="8">
        <f>157.73+228.47</f>
        <v>386.2</v>
      </c>
      <c r="I66" s="8">
        <v>0</v>
      </c>
      <c r="J66" s="8">
        <v>0</v>
      </c>
      <c r="K66" s="8">
        <v>2108.7800000000002</v>
      </c>
      <c r="L66" s="9">
        <v>2722.36</v>
      </c>
      <c r="M66" s="9">
        <f t="shared" si="1"/>
        <v>1098.56</v>
      </c>
    </row>
    <row r="67" spans="1:13" s="11" customFormat="1" x14ac:dyDescent="0.25">
      <c r="A67" s="7" t="s">
        <v>95</v>
      </c>
      <c r="B67" s="7" t="s">
        <v>75</v>
      </c>
      <c r="C67" s="6">
        <v>2711</v>
      </c>
      <c r="D67" s="8">
        <v>0</v>
      </c>
      <c r="E67" s="9">
        <v>1337.05</v>
      </c>
      <c r="F67" s="8">
        <v>0</v>
      </c>
      <c r="G67" s="6">
        <v>4048.05</v>
      </c>
      <c r="H67" s="8">
        <v>242.71</v>
      </c>
      <c r="I67" s="8">
        <v>42.32</v>
      </c>
      <c r="J67" s="8">
        <v>0</v>
      </c>
      <c r="K67" s="8">
        <v>0</v>
      </c>
      <c r="L67" s="9">
        <v>348.14</v>
      </c>
      <c r="M67" s="9">
        <f t="shared" si="1"/>
        <v>3699.9100000000003</v>
      </c>
    </row>
    <row r="68" spans="1:13" s="11" customFormat="1" x14ac:dyDescent="0.25">
      <c r="A68" s="7" t="s">
        <v>46</v>
      </c>
      <c r="B68" s="7" t="s">
        <v>103</v>
      </c>
      <c r="C68" s="6">
        <v>2647.82</v>
      </c>
      <c r="D68" s="8">
        <v>0</v>
      </c>
      <c r="E68" s="9">
        <v>5270.53</v>
      </c>
      <c r="F68" s="8">
        <v>0</v>
      </c>
      <c r="G68" s="6">
        <v>7918.35</v>
      </c>
      <c r="H68" s="8">
        <v>751.97</v>
      </c>
      <c r="I68" s="8">
        <v>1101.3900000000001</v>
      </c>
      <c r="J68" s="8">
        <v>0</v>
      </c>
      <c r="K68" s="8">
        <v>0</v>
      </c>
      <c r="L68" s="9">
        <v>1986.15</v>
      </c>
      <c r="M68" s="9">
        <f t="shared" si="1"/>
        <v>5932.2000000000007</v>
      </c>
    </row>
    <row r="69" spans="1:13" s="11" customFormat="1" x14ac:dyDescent="0.25">
      <c r="A69" s="7" t="s">
        <v>47</v>
      </c>
      <c r="B69" s="7" t="s">
        <v>50</v>
      </c>
      <c r="C69" s="6">
        <v>9585.1299999999992</v>
      </c>
      <c r="D69" s="8">
        <v>2481.44</v>
      </c>
      <c r="E69" s="8">
        <v>6367.6</v>
      </c>
      <c r="F69" s="8">
        <v>0</v>
      </c>
      <c r="G69" s="6">
        <v>18434.169999999998</v>
      </c>
      <c r="H69" s="8">
        <v>751.97</v>
      </c>
      <c r="I69" s="8">
        <f>1470.45+1664.13</f>
        <v>3134.58</v>
      </c>
      <c r="J69" s="8">
        <v>0</v>
      </c>
      <c r="K69" s="8">
        <v>7548.57</v>
      </c>
      <c r="L69" s="9">
        <v>11555.16</v>
      </c>
      <c r="M69" s="9">
        <f t="shared" si="1"/>
        <v>6879.0099999999984</v>
      </c>
    </row>
    <row r="70" spans="1:13" s="11" customFormat="1" x14ac:dyDescent="0.25">
      <c r="A70" s="7" t="s">
        <v>31</v>
      </c>
      <c r="B70" s="7" t="s">
        <v>51</v>
      </c>
      <c r="C70" s="6">
        <v>2781.82</v>
      </c>
      <c r="D70" s="8">
        <v>572.92999999999995</v>
      </c>
      <c r="E70" s="9">
        <f>757.9+419.46</f>
        <v>1177.3599999999999</v>
      </c>
      <c r="F70" s="8">
        <v>0</v>
      </c>
      <c r="G70" s="6">
        <v>4535.22</v>
      </c>
      <c r="H70" s="8">
        <f>279.13+207.08</f>
        <v>486.21000000000004</v>
      </c>
      <c r="I70" s="8">
        <v>37.6</v>
      </c>
      <c r="J70" s="8">
        <v>0</v>
      </c>
      <c r="K70" s="8">
        <v>2047.03</v>
      </c>
      <c r="L70" s="9">
        <v>2708.93</v>
      </c>
      <c r="M70" s="9">
        <f t="shared" si="1"/>
        <v>1826.2900000000004</v>
      </c>
    </row>
    <row r="71" spans="1:13" s="11" customFormat="1" x14ac:dyDescent="0.25">
      <c r="A71" s="7" t="s">
        <v>29</v>
      </c>
      <c r="B71" s="7" t="s">
        <v>40</v>
      </c>
      <c r="C71" s="6">
        <v>5700.65</v>
      </c>
      <c r="D71" s="8">
        <v>0</v>
      </c>
      <c r="E71" s="9">
        <v>78.489999999999995</v>
      </c>
      <c r="F71" s="8">
        <v>0</v>
      </c>
      <c r="G71" s="6">
        <v>5779.14</v>
      </c>
      <c r="H71" s="8">
        <v>660.35</v>
      </c>
      <c r="I71" s="8">
        <v>538.30999999999995</v>
      </c>
      <c r="J71" s="8">
        <v>0</v>
      </c>
      <c r="K71" s="8">
        <v>0</v>
      </c>
      <c r="L71" s="9">
        <v>1301.6400000000001</v>
      </c>
      <c r="M71" s="9">
        <f t="shared" si="1"/>
        <v>4477.5</v>
      </c>
    </row>
    <row r="72" spans="1:13" s="11" customFormat="1" x14ac:dyDescent="0.25">
      <c r="A72" s="7" t="s">
        <v>96</v>
      </c>
      <c r="B72" s="7" t="s">
        <v>6</v>
      </c>
      <c r="C72" s="6">
        <v>5700.65</v>
      </c>
      <c r="D72" s="8">
        <v>0</v>
      </c>
      <c r="E72" s="9">
        <v>0</v>
      </c>
      <c r="F72" s="8">
        <v>0</v>
      </c>
      <c r="G72" s="6">
        <v>5700.65</v>
      </c>
      <c r="H72" s="8">
        <v>649.37</v>
      </c>
      <c r="I72" s="8">
        <v>519.74</v>
      </c>
      <c r="J72" s="8">
        <v>0</v>
      </c>
      <c r="K72" s="8">
        <v>0</v>
      </c>
      <c r="L72" s="9">
        <v>1228.07</v>
      </c>
      <c r="M72" s="9">
        <f t="shared" si="1"/>
        <v>4472.58</v>
      </c>
    </row>
    <row r="73" spans="1:13" s="11" customFormat="1" x14ac:dyDescent="0.25">
      <c r="A73" s="7" t="s">
        <v>20</v>
      </c>
      <c r="B73" s="7" t="s">
        <v>15</v>
      </c>
      <c r="C73" s="6">
        <v>6381.8</v>
      </c>
      <c r="D73" s="8">
        <v>0</v>
      </c>
      <c r="E73" s="9">
        <v>0</v>
      </c>
      <c r="F73" s="8">
        <v>0</v>
      </c>
      <c r="G73" s="6">
        <v>6381.8</v>
      </c>
      <c r="H73" s="8">
        <v>744.73</v>
      </c>
      <c r="I73" s="8">
        <v>680.83</v>
      </c>
      <c r="J73" s="8">
        <v>0</v>
      </c>
      <c r="K73" s="8">
        <v>0</v>
      </c>
      <c r="L73" s="9">
        <v>1518.37</v>
      </c>
      <c r="M73" s="9">
        <f t="shared" si="1"/>
        <v>4863.43</v>
      </c>
    </row>
    <row r="74" spans="1:13" x14ac:dyDescent="0.25">
      <c r="A74" s="17" t="s">
        <v>66</v>
      </c>
      <c r="B74" s="17"/>
      <c r="C74" s="4">
        <f t="shared" ref="C74:M74" si="2">SUM(C9:C73)</f>
        <v>372658.9000000002</v>
      </c>
      <c r="D74" s="5">
        <f t="shared" si="2"/>
        <v>17623.629999999997</v>
      </c>
      <c r="E74" s="5">
        <f t="shared" si="2"/>
        <v>45473.99</v>
      </c>
      <c r="F74" s="5">
        <f t="shared" si="2"/>
        <v>0</v>
      </c>
      <c r="G74" s="4">
        <f t="shared" si="2"/>
        <v>446285.28000000014</v>
      </c>
      <c r="H74" s="5">
        <f t="shared" si="2"/>
        <v>33892.030000000013</v>
      </c>
      <c r="I74" s="5">
        <f t="shared" si="2"/>
        <v>49158.520000000011</v>
      </c>
      <c r="J74" s="4">
        <f t="shared" si="2"/>
        <v>0</v>
      </c>
      <c r="K74" s="5">
        <f t="shared" si="2"/>
        <v>63847.929999999993</v>
      </c>
      <c r="L74" s="4">
        <f t="shared" si="2"/>
        <v>162143.49000000002</v>
      </c>
      <c r="M74" s="5">
        <f t="shared" si="2"/>
        <v>284141.79000000004</v>
      </c>
    </row>
  </sheetData>
  <mergeCells count="2">
    <mergeCell ref="A74:B74"/>
    <mergeCell ref="A6:M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Luísa Lopes Ourique</cp:lastModifiedBy>
  <cp:lastPrinted>2022-03-31T16:24:16Z</cp:lastPrinted>
  <dcterms:created xsi:type="dcterms:W3CDTF">2015-04-01T12:17:47Z</dcterms:created>
  <dcterms:modified xsi:type="dcterms:W3CDTF">2022-03-31T16:51:01Z</dcterms:modified>
</cp:coreProperties>
</file>