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90" yWindow="300" windowWidth="16695" windowHeight="11760"/>
  </bookViews>
  <sheets>
    <sheet name="FEVEREIRO 2021" sheetId="30" r:id="rId1"/>
  </sheets>
  <calcPr calcId="144525"/>
</workbook>
</file>

<file path=xl/calcChain.xml><?xml version="1.0" encoding="utf-8"?>
<calcChain xmlns="http://schemas.openxmlformats.org/spreadsheetml/2006/main">
  <c r="H69" i="30" l="1"/>
  <c r="I63" i="30"/>
  <c r="H63" i="30"/>
  <c r="I56" i="30"/>
  <c r="M51" i="30"/>
  <c r="I47" i="30"/>
  <c r="H47" i="30"/>
  <c r="H42" i="30"/>
  <c r="M40" i="30"/>
  <c r="I35" i="30"/>
  <c r="H35" i="30"/>
  <c r="I32" i="30" l="1"/>
  <c r="H32" i="30"/>
  <c r="I31" i="30"/>
  <c r="H31" i="30"/>
  <c r="H30" i="30"/>
  <c r="I28" i="30"/>
  <c r="H28" i="30"/>
  <c r="H25" i="30"/>
  <c r="H24" i="30"/>
  <c r="H22" i="30"/>
  <c r="H18" i="30"/>
  <c r="H16" i="30"/>
  <c r="H11" i="30"/>
  <c r="H7" i="30"/>
  <c r="H6" i="30"/>
  <c r="M4" i="30" l="1"/>
  <c r="H4" i="30"/>
  <c r="M10" i="30"/>
  <c r="H12" i="30" l="1"/>
  <c r="M6" i="30"/>
  <c r="E5" i="30"/>
  <c r="M5" i="30"/>
  <c r="E65" i="30" l="1"/>
  <c r="M44" i="30" l="1"/>
  <c r="M32" i="30" l="1"/>
  <c r="F69" i="30" l="1"/>
  <c r="M46" i="30"/>
  <c r="M35" i="30" l="1"/>
  <c r="C69" i="30" l="1"/>
  <c r="M67" i="30"/>
  <c r="M62" i="30"/>
  <c r="M34" i="30" l="1"/>
  <c r="M9" i="30" l="1"/>
  <c r="M53" i="30" l="1"/>
  <c r="M26" i="30"/>
  <c r="M41" i="30" l="1"/>
  <c r="M13" i="30" l="1"/>
  <c r="M64" i="30"/>
  <c r="M37" i="30" l="1"/>
  <c r="M30" i="30"/>
  <c r="M52" i="30" l="1"/>
  <c r="M21" i="30"/>
  <c r="M60" i="30" l="1"/>
  <c r="M29" i="30" l="1"/>
  <c r="M45" i="30" l="1"/>
  <c r="M48" i="30" l="1"/>
  <c r="M31" i="30"/>
  <c r="M23" i="30" l="1"/>
  <c r="M22" i="30"/>
  <c r="M18" i="30" l="1"/>
  <c r="M16" i="30"/>
  <c r="K69" i="30" l="1"/>
  <c r="E69" i="30"/>
  <c r="J69" i="30"/>
  <c r="M17" i="30"/>
  <c r="M49" i="30" l="1"/>
  <c r="M12" i="30"/>
  <c r="M42" i="30"/>
  <c r="M24" i="30"/>
  <c r="M14" i="30"/>
  <c r="M11" i="30"/>
  <c r="M20" i="30"/>
  <c r="M28" i="30"/>
  <c r="M33" i="30"/>
  <c r="M47" i="30"/>
  <c r="M56" i="30"/>
  <c r="M59" i="30"/>
  <c r="M66" i="30"/>
  <c r="M8" i="30"/>
  <c r="M39" i="30"/>
  <c r="M55" i="30"/>
  <c r="M27" i="30"/>
  <c r="I69" i="30"/>
  <c r="M38" i="30"/>
  <c r="M61" i="30"/>
  <c r="M15" i="30"/>
  <c r="M36" i="30"/>
  <c r="M43" i="30"/>
  <c r="M50" i="30"/>
  <c r="M54" i="30"/>
  <c r="M57" i="30"/>
  <c r="M63" i="30"/>
  <c r="M65" i="30"/>
  <c r="M68" i="30"/>
  <c r="M25" i="30"/>
  <c r="M58" i="30"/>
  <c r="M19" i="30"/>
  <c r="D69" i="30"/>
  <c r="M7" i="30"/>
  <c r="M69" i="30" l="1"/>
  <c r="L69" i="30"/>
  <c r="G69" i="30"/>
</calcChain>
</file>

<file path=xl/sharedStrings.xml><?xml version="1.0" encoding="utf-8"?>
<sst xmlns="http://schemas.openxmlformats.org/spreadsheetml/2006/main" count="146" uniqueCount="106">
  <si>
    <t>Cheila da Silva Chagas</t>
  </si>
  <si>
    <t>Gerente Financeiro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</si>
  <si>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</si>
  <si>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</si>
  <si>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</si>
  <si>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</si>
  <si>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</si>
  <si>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</si>
  <si>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</si>
  <si>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</si>
  <si>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</si>
  <si>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</si>
  <si>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</si>
  <si>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</si>
  <si>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</si>
  <si>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</si>
  <si>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</si>
  <si>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</si>
  <si>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</si>
  <si>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</si>
  <si>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</si>
  <si>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</si>
  <si>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</si>
  <si>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</si>
  <si>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</si>
  <si>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</si>
  <si>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</si>
  <si>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</si>
  <si>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</si>
  <si>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</si>
  <si>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</si>
  <si>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</si>
  <si>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</si>
  <si>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</si>
  <si>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</si>
  <si>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</si>
  <si>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</si>
  <si>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</si>
  <si>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</si>
  <si>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</si>
  <si>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</si>
  <si>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</si>
  <si>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</si>
  <si>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</si>
  <si>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</si>
  <si>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</si>
  <si>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</si>
  <si>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</si>
  <si>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</si>
  <si>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</si>
  <si>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</si>
  <si>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</si>
  <si>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</si>
  <si>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</si>
  <si>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</si>
  <si>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</si>
  <si>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</si>
  <si>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</si>
  <si>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</si>
  <si>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</si>
  <si>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</si>
  <si>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</si>
  <si>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</si>
  <si>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</si>
  <si>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</si>
  <si>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</si>
  <si>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</si>
  <si>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</si>
  <si>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</si>
  <si>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</si>
  <si>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</si>
  <si>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</si>
  <si>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</si>
  <si>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</si>
  <si>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</si>
  <si>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</si>
  <si>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</si>
  <si>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</si>
  <si>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</si>
  <si>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</si>
  <si>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</si>
  <si>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</si>
  <si>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</si>
  <si>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</si>
  <si>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</si>
  <si>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</si>
  <si>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</si>
  <si>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</si>
  <si>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</si>
  <si>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</si>
  <si>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</si>
  <si>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</si>
  <si>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</si>
  <si>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</si>
  <si>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</si>
  <si>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</si>
  <si>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</si>
  <si>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</si>
  <si>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</si>
  <si>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</si>
  <si>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</si>
  <si>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</si>
  <si>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Márcio José Luciano dos Santos</t>
  </si>
  <si>
    <t>FOLHA DE PAGAMENTO - ABRIL 2021</t>
  </si>
  <si>
    <t xml:space="preserve"> </t>
  </si>
  <si>
    <t>Oritz Adriano Adams de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</si>
</sst>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65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4" fontId="2" fillId="0" borderId="2" xfId="1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44" fontId="2" fillId="2" borderId="2" xfId="0" applyNumberFormat="1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115" zoomScaleNormal="115" workbookViewId="0">
      <pane ySplit="3" topLeftCell="A4" activePane="bottomLeft" state="frozen"/>
      <selection pane="bottomLeft" activeCell="M4" sqref="M4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5.140625" style="1" customWidth="1"/>
    <col min="14" max="16384" width="73" style="1"/>
  </cols>
  <sheetData>
    <row r="1" spans="1:13" ht="21" x14ac:dyDescent="0.35">
      <c r="A1" s="18" t="s">
        <v>103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5.25" customHeight="1" thickBot="1" x14ac:dyDescent="0.3">
      <c r="A3" s="2" t="s">
        <v>33</v>
      </c>
      <c r="B3" s="2" t="s">
        <v>53</v>
      </c>
      <c r="C3" s="3" t="s">
        <v>52</v>
      </c>
      <c r="D3" s="3" t="s">
        <v>96</v>
      </c>
      <c r="E3" s="3" t="s">
        <v>87</v>
      </c>
      <c r="F3" s="3" t="s">
        <v>54</v>
      </c>
      <c r="G3" s="3" t="s">
        <v>47</v>
      </c>
      <c r="H3" s="3" t="s">
        <v>55</v>
      </c>
      <c r="I3" s="3" t="s">
        <v>63</v>
      </c>
      <c r="J3" s="3" t="s">
        <v>56</v>
      </c>
      <c r="K3" s="3" t="s">
        <v>57</v>
      </c>
      <c r="L3" s="3" t="s">
        <v>34</v>
      </c>
      <c r="M3" s="3" t="s">
        <v>35</v>
      </c>
    </row>
    <row r="4" spans="1:13" s="10" customFormat="1" x14ac:dyDescent="0.25">
      <c r="A4" s="11" t="s">
        <v>23</v>
      </c>
      <c r="B4" s="11" t="s">
        <v>24</v>
      </c>
      <c r="C4" s="6">
        <v>2781.82</v>
      </c>
      <c r="D4" s="8">
        <v>163.33000000000001</v>
      </c>
      <c r="E4" s="8">
        <v>0</v>
      </c>
      <c r="F4" s="8">
        <v>0</v>
      </c>
      <c r="G4" s="6">
        <v>2971.49</v>
      </c>
      <c r="H4" s="8">
        <f>220.68+53.29</f>
        <v>273.97000000000003</v>
      </c>
      <c r="I4" s="8">
        <v>14.51</v>
      </c>
      <c r="J4" s="8">
        <v>0</v>
      </c>
      <c r="K4" s="8">
        <v>600.02</v>
      </c>
      <c r="L4" s="9">
        <v>933.38</v>
      </c>
      <c r="M4" s="9">
        <f t="shared" ref="M4:M35" si="0">G4-L4</f>
        <v>2038.1099999999997</v>
      </c>
    </row>
    <row r="5" spans="1:13" s="10" customFormat="1" x14ac:dyDescent="0.25">
      <c r="A5" s="12" t="s">
        <v>3</v>
      </c>
      <c r="B5" s="7" t="s">
        <v>59</v>
      </c>
      <c r="C5" s="6">
        <v>6381.8</v>
      </c>
      <c r="D5" s="8">
        <v>0</v>
      </c>
      <c r="E5" s="9">
        <f>4103.63+2051.97</f>
        <v>6155.6</v>
      </c>
      <c r="F5" s="8">
        <v>0</v>
      </c>
      <c r="G5" s="6">
        <v>12537.4</v>
      </c>
      <c r="H5" s="8">
        <v>751.97</v>
      </c>
      <c r="I5" s="8">
        <v>2371.63</v>
      </c>
      <c r="J5" s="8">
        <v>0</v>
      </c>
      <c r="K5" s="8">
        <v>0</v>
      </c>
      <c r="L5" s="9">
        <v>3670.24</v>
      </c>
      <c r="M5" s="9">
        <f>G5-L5</f>
        <v>8867.16</v>
      </c>
    </row>
    <row r="6" spans="1:13" s="10" customFormat="1" x14ac:dyDescent="0.25">
      <c r="A6" s="12" t="s">
        <v>60</v>
      </c>
      <c r="B6" s="7" t="s">
        <v>10</v>
      </c>
      <c r="C6" s="6">
        <v>9577</v>
      </c>
      <c r="D6" s="8">
        <v>532</v>
      </c>
      <c r="E6" s="9">
        <v>0</v>
      </c>
      <c r="F6" s="8">
        <v>0</v>
      </c>
      <c r="G6" s="6">
        <v>12576</v>
      </c>
      <c r="H6" s="13">
        <f>576.95+175.02</f>
        <v>751.97</v>
      </c>
      <c r="I6" s="8">
        <v>1845.18</v>
      </c>
      <c r="J6" s="8">
        <v>0</v>
      </c>
      <c r="K6" s="8">
        <v>1952.99</v>
      </c>
      <c r="L6" s="9">
        <v>4605.01</v>
      </c>
      <c r="M6" s="9">
        <f>G6-L6</f>
        <v>7970.99</v>
      </c>
    </row>
    <row r="7" spans="1:13" s="17" customFormat="1" x14ac:dyDescent="0.25">
      <c r="A7" s="12" t="s">
        <v>9</v>
      </c>
      <c r="B7" s="12" t="s">
        <v>10</v>
      </c>
      <c r="C7" s="14">
        <v>10070.129999999999</v>
      </c>
      <c r="D7" s="15">
        <v>223.77</v>
      </c>
      <c r="E7" s="16">
        <v>1100</v>
      </c>
      <c r="F7" s="15"/>
      <c r="G7" s="14">
        <v>11393.9</v>
      </c>
      <c r="H7" s="15">
        <f>653.69+98.28</f>
        <v>751.97</v>
      </c>
      <c r="I7" s="15">
        <v>1838.05</v>
      </c>
      <c r="J7" s="15">
        <v>0</v>
      </c>
      <c r="K7" s="15">
        <v>796.8</v>
      </c>
      <c r="L7" s="16">
        <v>3434.09</v>
      </c>
      <c r="M7" s="16">
        <f t="shared" si="0"/>
        <v>7959.8099999999995</v>
      </c>
    </row>
    <row r="8" spans="1:13" s="17" customFormat="1" x14ac:dyDescent="0.25">
      <c r="A8" s="12" t="s">
        <v>75</v>
      </c>
      <c r="B8" s="12" t="s">
        <v>73</v>
      </c>
      <c r="C8" s="14">
        <v>2722.92</v>
      </c>
      <c r="D8" s="15">
        <v>0</v>
      </c>
      <c r="E8" s="16">
        <v>1337.05</v>
      </c>
      <c r="F8" s="15">
        <v>0</v>
      </c>
      <c r="G8" s="14">
        <v>4059.97</v>
      </c>
      <c r="H8" s="15">
        <v>244.14</v>
      </c>
      <c r="I8" s="15">
        <v>43.11</v>
      </c>
      <c r="J8" s="15">
        <v>0</v>
      </c>
      <c r="K8" s="15">
        <v>0</v>
      </c>
      <c r="L8" s="16">
        <v>473.71</v>
      </c>
      <c r="M8" s="16">
        <f t="shared" si="0"/>
        <v>3586.2599999999998</v>
      </c>
    </row>
    <row r="9" spans="1:13" s="17" customFormat="1" x14ac:dyDescent="0.25">
      <c r="A9" s="12" t="s">
        <v>90</v>
      </c>
      <c r="B9" s="12" t="s">
        <v>73</v>
      </c>
      <c r="C9" s="14">
        <v>2722.92</v>
      </c>
      <c r="D9" s="15">
        <v>0</v>
      </c>
      <c r="E9" s="16">
        <v>0</v>
      </c>
      <c r="F9" s="15"/>
      <c r="G9" s="14">
        <v>3166.48</v>
      </c>
      <c r="H9" s="15">
        <v>244.14</v>
      </c>
      <c r="I9" s="15">
        <v>28.89</v>
      </c>
      <c r="J9" s="15">
        <v>0</v>
      </c>
      <c r="K9" s="15">
        <v>0</v>
      </c>
      <c r="L9" s="16">
        <v>328.57</v>
      </c>
      <c r="M9" s="16">
        <f t="shared" si="0"/>
        <v>2837.91</v>
      </c>
    </row>
    <row r="10" spans="1:13" s="17" customFormat="1" x14ac:dyDescent="0.25">
      <c r="A10" s="12" t="s">
        <v>20</v>
      </c>
      <c r="B10" s="12" t="s">
        <v>13</v>
      </c>
      <c r="C10" s="14">
        <v>6381.8</v>
      </c>
      <c r="D10" s="15">
        <v>0</v>
      </c>
      <c r="E10" s="16">
        <v>0</v>
      </c>
      <c r="F10" s="15">
        <v>0</v>
      </c>
      <c r="G10" s="14">
        <v>6825.36</v>
      </c>
      <c r="H10" s="15">
        <v>744.73</v>
      </c>
      <c r="I10" s="15">
        <v>628.70000000000005</v>
      </c>
      <c r="J10" s="15">
        <v>0</v>
      </c>
      <c r="K10" s="15">
        <v>0</v>
      </c>
      <c r="L10" s="16">
        <v>1692.03</v>
      </c>
      <c r="M10" s="16">
        <f>G10-L10</f>
        <v>5133.33</v>
      </c>
    </row>
    <row r="11" spans="1:13" s="17" customFormat="1" x14ac:dyDescent="0.25">
      <c r="A11" s="12" t="s">
        <v>14</v>
      </c>
      <c r="B11" s="12" t="s">
        <v>15</v>
      </c>
      <c r="C11" s="14">
        <v>6381.8</v>
      </c>
      <c r="D11" s="15">
        <v>160.83000000000001</v>
      </c>
      <c r="E11" s="16"/>
      <c r="F11" s="15">
        <v>0</v>
      </c>
      <c r="G11" s="14">
        <v>6599.68</v>
      </c>
      <c r="H11" s="15">
        <f>681.73+70.24</f>
        <v>751.97</v>
      </c>
      <c r="I11" s="15">
        <v>581.16</v>
      </c>
      <c r="J11" s="15">
        <v>0</v>
      </c>
      <c r="K11" s="15">
        <v>573.09</v>
      </c>
      <c r="L11" s="16">
        <v>2011.72</v>
      </c>
      <c r="M11" s="16">
        <f t="shared" si="0"/>
        <v>4587.96</v>
      </c>
    </row>
    <row r="12" spans="1:13" s="17" customFormat="1" x14ac:dyDescent="0.25">
      <c r="A12" s="12" t="s">
        <v>16</v>
      </c>
      <c r="B12" s="12" t="s">
        <v>10</v>
      </c>
      <c r="C12" s="14">
        <v>10070.129999999999</v>
      </c>
      <c r="D12" s="15">
        <v>0</v>
      </c>
      <c r="E12" s="16">
        <v>0</v>
      </c>
      <c r="F12" s="15">
        <v>0</v>
      </c>
      <c r="G12" s="14">
        <v>10070.129999999999</v>
      </c>
      <c r="H12" s="15">
        <f>656.89+95.08</f>
        <v>751.97</v>
      </c>
      <c r="I12" s="15">
        <v>1693.13</v>
      </c>
      <c r="J12" s="15">
        <v>0</v>
      </c>
      <c r="K12" s="15">
        <v>0</v>
      </c>
      <c r="L12" s="16">
        <v>2595.79</v>
      </c>
      <c r="M12" s="16">
        <f t="shared" si="0"/>
        <v>7474.3399999999992</v>
      </c>
    </row>
    <row r="13" spans="1:13" s="17" customFormat="1" x14ac:dyDescent="0.25">
      <c r="A13" s="12" t="s">
        <v>77</v>
      </c>
      <c r="B13" s="12" t="s">
        <v>73</v>
      </c>
      <c r="C13" s="14">
        <v>2722.92</v>
      </c>
      <c r="D13" s="15">
        <v>0</v>
      </c>
      <c r="E13" s="16">
        <v>1337.05</v>
      </c>
      <c r="F13" s="15">
        <v>0</v>
      </c>
      <c r="G13" s="14">
        <v>4059.97</v>
      </c>
      <c r="H13" s="15">
        <v>244.14</v>
      </c>
      <c r="I13" s="15">
        <v>43.11</v>
      </c>
      <c r="J13" s="15">
        <v>0</v>
      </c>
      <c r="K13" s="15">
        <v>0</v>
      </c>
      <c r="L13" s="16">
        <v>338.75</v>
      </c>
      <c r="M13" s="16">
        <f t="shared" si="0"/>
        <v>3721.22</v>
      </c>
    </row>
    <row r="14" spans="1:13" s="17" customFormat="1" x14ac:dyDescent="0.25">
      <c r="A14" s="12" t="s">
        <v>61</v>
      </c>
      <c r="B14" s="12" t="s">
        <v>50</v>
      </c>
      <c r="C14" s="14">
        <v>7918.36</v>
      </c>
      <c r="D14" s="15">
        <v>0</v>
      </c>
      <c r="E14" s="16">
        <v>0</v>
      </c>
      <c r="F14" s="15">
        <v>0</v>
      </c>
      <c r="G14" s="14">
        <v>7918.36</v>
      </c>
      <c r="H14" s="15">
        <v>751.97</v>
      </c>
      <c r="I14" s="15">
        <v>1101.4000000000001</v>
      </c>
      <c r="J14" s="15">
        <v>0</v>
      </c>
      <c r="K14" s="15">
        <v>0</v>
      </c>
      <c r="L14" s="16">
        <v>1942.38</v>
      </c>
      <c r="M14" s="16">
        <f t="shared" si="0"/>
        <v>5975.98</v>
      </c>
    </row>
    <row r="15" spans="1:13" s="17" customFormat="1" x14ac:dyDescent="0.25">
      <c r="A15" s="12" t="s">
        <v>0</v>
      </c>
      <c r="B15" s="12" t="s">
        <v>1</v>
      </c>
      <c r="C15" s="14">
        <v>12537.4</v>
      </c>
      <c r="D15" s="15">
        <v>0</v>
      </c>
      <c r="E15" s="16">
        <v>0</v>
      </c>
      <c r="F15" s="15">
        <v>0</v>
      </c>
      <c r="G15" s="14">
        <v>12537.4</v>
      </c>
      <c r="H15" s="15">
        <v>751.97</v>
      </c>
      <c r="I15" s="15">
        <v>2371.63</v>
      </c>
      <c r="J15" s="15">
        <v>0</v>
      </c>
      <c r="K15" s="15">
        <v>0</v>
      </c>
      <c r="L15" s="16">
        <v>3176.57</v>
      </c>
      <c r="M15" s="16">
        <f t="shared" si="0"/>
        <v>9360.83</v>
      </c>
    </row>
    <row r="16" spans="1:13" s="17" customFormat="1" x14ac:dyDescent="0.25">
      <c r="A16" s="12" t="s">
        <v>12</v>
      </c>
      <c r="B16" s="12" t="s">
        <v>13</v>
      </c>
      <c r="C16" s="14">
        <v>6381.8</v>
      </c>
      <c r="D16" s="15">
        <v>354.57</v>
      </c>
      <c r="E16" s="16">
        <v>0</v>
      </c>
      <c r="F16" s="15">
        <v>0</v>
      </c>
      <c r="G16" s="14">
        <v>7180.13</v>
      </c>
      <c r="H16" s="15">
        <f>640.83+111.14</f>
        <v>751.97</v>
      </c>
      <c r="I16" s="15">
        <v>373.64</v>
      </c>
      <c r="J16" s="15">
        <v>0</v>
      </c>
      <c r="K16" s="15">
        <v>1307.1600000000001</v>
      </c>
      <c r="L16" s="16">
        <v>2826.56</v>
      </c>
      <c r="M16" s="16">
        <f t="shared" si="0"/>
        <v>4353.57</v>
      </c>
    </row>
    <row r="17" spans="1:13" s="17" customFormat="1" x14ac:dyDescent="0.25">
      <c r="A17" s="12" t="s">
        <v>65</v>
      </c>
      <c r="B17" s="12" t="s">
        <v>10</v>
      </c>
      <c r="C17" s="14">
        <v>9350</v>
      </c>
      <c r="D17" s="15">
        <v>0</v>
      </c>
      <c r="E17" s="16">
        <v>0</v>
      </c>
      <c r="F17" s="15"/>
      <c r="G17" s="14">
        <v>9350</v>
      </c>
      <c r="H17" s="15">
        <v>751.97</v>
      </c>
      <c r="I17" s="15">
        <v>1495.1</v>
      </c>
      <c r="J17" s="15">
        <v>0</v>
      </c>
      <c r="K17" s="15">
        <v>0</v>
      </c>
      <c r="L17" s="16">
        <v>2566.2199999999998</v>
      </c>
      <c r="M17" s="16">
        <f t="shared" si="0"/>
        <v>6783.7800000000007</v>
      </c>
    </row>
    <row r="18" spans="1:13" s="17" customFormat="1" x14ac:dyDescent="0.25">
      <c r="A18" s="12" t="s">
        <v>25</v>
      </c>
      <c r="B18" s="12" t="s">
        <v>15</v>
      </c>
      <c r="C18" s="14">
        <v>6381.8</v>
      </c>
      <c r="D18" s="15">
        <v>396.48</v>
      </c>
      <c r="E18" s="16">
        <v>0</v>
      </c>
      <c r="F18" s="15">
        <v>0</v>
      </c>
      <c r="G18" s="14">
        <v>6904.19</v>
      </c>
      <c r="H18" s="15">
        <f>625.74+126.23</f>
        <v>751.97</v>
      </c>
      <c r="I18" s="15">
        <v>377.03</v>
      </c>
      <c r="J18" s="15">
        <v>0</v>
      </c>
      <c r="K18" s="15">
        <v>1459.69</v>
      </c>
      <c r="L18" s="16">
        <v>2715.66</v>
      </c>
      <c r="M18" s="16">
        <f t="shared" si="0"/>
        <v>4188.53</v>
      </c>
    </row>
    <row r="19" spans="1:13" s="17" customFormat="1" x14ac:dyDescent="0.25">
      <c r="A19" s="12" t="s">
        <v>72</v>
      </c>
      <c r="B19" s="12" t="s">
        <v>8</v>
      </c>
      <c r="C19" s="14">
        <v>2645.58</v>
      </c>
      <c r="D19" s="15">
        <v>0</v>
      </c>
      <c r="E19" s="16">
        <v>0</v>
      </c>
      <c r="F19" s="15">
        <v>0</v>
      </c>
      <c r="G19" s="14">
        <v>2645.58</v>
      </c>
      <c r="H19" s="15">
        <v>234.86</v>
      </c>
      <c r="I19" s="15">
        <v>38</v>
      </c>
      <c r="J19" s="15">
        <v>0</v>
      </c>
      <c r="K19" s="15">
        <v>0</v>
      </c>
      <c r="L19" s="16">
        <v>417.52</v>
      </c>
      <c r="M19" s="16">
        <f t="shared" si="0"/>
        <v>2228.06</v>
      </c>
    </row>
    <row r="20" spans="1:13" s="17" customFormat="1" x14ac:dyDescent="0.25">
      <c r="A20" s="12" t="s">
        <v>62</v>
      </c>
      <c r="B20" s="12" t="s">
        <v>8</v>
      </c>
      <c r="C20" s="14">
        <v>2645.58</v>
      </c>
      <c r="D20" s="15">
        <v>0</v>
      </c>
      <c r="E20" s="16">
        <v>0</v>
      </c>
      <c r="F20" s="15">
        <v>0</v>
      </c>
      <c r="G20" s="14">
        <v>5809.85</v>
      </c>
      <c r="H20" s="15">
        <v>664.65</v>
      </c>
      <c r="I20" s="15">
        <v>545.57000000000005</v>
      </c>
      <c r="J20" s="15">
        <v>0</v>
      </c>
      <c r="K20" s="15">
        <v>0</v>
      </c>
      <c r="L20" s="16">
        <v>1273.49</v>
      </c>
      <c r="M20" s="16">
        <f t="shared" si="0"/>
        <v>4536.3600000000006</v>
      </c>
    </row>
    <row r="21" spans="1:13" s="17" customFormat="1" x14ac:dyDescent="0.25">
      <c r="A21" s="12" t="s">
        <v>36</v>
      </c>
      <c r="B21" s="12" t="s">
        <v>8</v>
      </c>
      <c r="C21" s="14">
        <v>2647.82</v>
      </c>
      <c r="D21" s="15">
        <v>0</v>
      </c>
      <c r="E21" s="16">
        <v>0</v>
      </c>
      <c r="F21" s="15">
        <v>0</v>
      </c>
      <c r="G21" s="14">
        <v>2647.82</v>
      </c>
      <c r="H21" s="15">
        <v>235.13</v>
      </c>
      <c r="I21" s="15">
        <v>38.15</v>
      </c>
      <c r="J21" s="15">
        <v>0</v>
      </c>
      <c r="K21" s="15">
        <v>0</v>
      </c>
      <c r="L21" s="16">
        <v>285.14</v>
      </c>
      <c r="M21" s="16">
        <f t="shared" si="0"/>
        <v>2362.6800000000003</v>
      </c>
    </row>
    <row r="22" spans="1:13" s="17" customFormat="1" x14ac:dyDescent="0.25">
      <c r="A22" s="12" t="s">
        <v>42</v>
      </c>
      <c r="B22" s="12" t="s">
        <v>8</v>
      </c>
      <c r="C22" s="14">
        <v>2647.82</v>
      </c>
      <c r="D22" s="15">
        <v>265.27999999999997</v>
      </c>
      <c r="E22" s="16">
        <v>0</v>
      </c>
      <c r="F22" s="15">
        <v>0</v>
      </c>
      <c r="G22" s="14">
        <v>2914.59</v>
      </c>
      <c r="H22" s="15">
        <f>187.56+79.58</f>
        <v>267.14</v>
      </c>
      <c r="I22" s="15">
        <v>0</v>
      </c>
      <c r="J22" s="15">
        <v>0</v>
      </c>
      <c r="K22" s="15">
        <v>981.54</v>
      </c>
      <c r="L22" s="16">
        <v>1424.47</v>
      </c>
      <c r="M22" s="16">
        <f t="shared" si="0"/>
        <v>1490.1200000000001</v>
      </c>
    </row>
    <row r="23" spans="1:13" s="17" customFormat="1" x14ac:dyDescent="0.25">
      <c r="A23" s="12" t="s">
        <v>70</v>
      </c>
      <c r="B23" s="12" t="s">
        <v>71</v>
      </c>
      <c r="C23" s="14">
        <v>9034.9</v>
      </c>
      <c r="D23" s="15">
        <v>0</v>
      </c>
      <c r="E23" s="16">
        <v>0</v>
      </c>
      <c r="F23" s="15">
        <v>0</v>
      </c>
      <c r="G23" s="14">
        <v>9034.9</v>
      </c>
      <c r="H23" s="15">
        <v>751.97</v>
      </c>
      <c r="I23" s="15">
        <v>1408.45</v>
      </c>
      <c r="J23" s="15">
        <v>0</v>
      </c>
      <c r="K23" s="15">
        <v>0</v>
      </c>
      <c r="L23" s="16">
        <v>2688.87</v>
      </c>
      <c r="M23" s="16">
        <f t="shared" si="0"/>
        <v>6346.03</v>
      </c>
    </row>
    <row r="24" spans="1:13" s="17" customFormat="1" x14ac:dyDescent="0.25">
      <c r="A24" s="12" t="s">
        <v>5</v>
      </c>
      <c r="B24" s="12" t="s">
        <v>4</v>
      </c>
      <c r="C24" s="14">
        <v>6381.8</v>
      </c>
      <c r="D24" s="15">
        <v>368.2</v>
      </c>
      <c r="E24" s="16">
        <v>4103.74</v>
      </c>
      <c r="F24" s="15">
        <v>0</v>
      </c>
      <c r="G24" s="14">
        <v>7234.63</v>
      </c>
      <c r="H24" s="15">
        <f>635.92+116.05</f>
        <v>751.96999999999991</v>
      </c>
      <c r="I24" s="15">
        <v>418.29</v>
      </c>
      <c r="J24" s="15">
        <v>0</v>
      </c>
      <c r="K24" s="15">
        <v>1356.75</v>
      </c>
      <c r="L24" s="16">
        <v>2536.3000000000002</v>
      </c>
      <c r="M24" s="16">
        <f t="shared" si="0"/>
        <v>4698.33</v>
      </c>
    </row>
    <row r="25" spans="1:13" s="17" customFormat="1" x14ac:dyDescent="0.25">
      <c r="A25" s="12" t="s">
        <v>40</v>
      </c>
      <c r="B25" s="12" t="s">
        <v>7</v>
      </c>
      <c r="C25" s="14">
        <v>3738.1</v>
      </c>
      <c r="D25" s="15">
        <v>664.57</v>
      </c>
      <c r="E25" s="16">
        <v>0</v>
      </c>
      <c r="F25" s="15">
        <v>0</v>
      </c>
      <c r="G25" s="14">
        <v>4402.67</v>
      </c>
      <c r="H25" s="15">
        <f>231.27+236.38</f>
        <v>467.65</v>
      </c>
      <c r="I25" s="15">
        <v>38.840000000000003</v>
      </c>
      <c r="J25" s="15">
        <v>0</v>
      </c>
      <c r="K25" s="15">
        <v>2383.0700000000002</v>
      </c>
      <c r="L25" s="16">
        <v>3027.91</v>
      </c>
      <c r="M25" s="16">
        <f t="shared" si="0"/>
        <v>1374.7600000000002</v>
      </c>
    </row>
    <row r="26" spans="1:13" s="17" customFormat="1" x14ac:dyDescent="0.25">
      <c r="A26" s="12" t="s">
        <v>89</v>
      </c>
      <c r="B26" s="12" t="s">
        <v>73</v>
      </c>
      <c r="C26" s="14">
        <v>2722.92</v>
      </c>
      <c r="D26" s="15">
        <v>0</v>
      </c>
      <c r="E26" s="16">
        <v>0</v>
      </c>
      <c r="F26" s="15">
        <v>0</v>
      </c>
      <c r="G26" s="14">
        <v>2722.92</v>
      </c>
      <c r="H26" s="15">
        <v>244.14</v>
      </c>
      <c r="I26" s="15">
        <v>43.11</v>
      </c>
      <c r="J26" s="15">
        <v>0</v>
      </c>
      <c r="K26" s="15">
        <v>0</v>
      </c>
      <c r="L26" s="16">
        <v>714.47</v>
      </c>
      <c r="M26" s="16">
        <f t="shared" si="0"/>
        <v>2008.45</v>
      </c>
    </row>
    <row r="27" spans="1:13" s="17" customFormat="1" x14ac:dyDescent="0.25">
      <c r="A27" s="12" t="s">
        <v>28</v>
      </c>
      <c r="B27" s="12" t="s">
        <v>8</v>
      </c>
      <c r="C27" s="14">
        <v>2781.82</v>
      </c>
      <c r="D27" s="15">
        <v>0</v>
      </c>
      <c r="E27" s="16">
        <v>0</v>
      </c>
      <c r="F27" s="15">
        <v>0</v>
      </c>
      <c r="G27" s="14">
        <v>2781.82</v>
      </c>
      <c r="H27" s="15">
        <v>251.21</v>
      </c>
      <c r="I27" s="15">
        <v>47</v>
      </c>
      <c r="J27" s="15">
        <v>0</v>
      </c>
      <c r="K27" s="15">
        <v>0</v>
      </c>
      <c r="L27" s="16">
        <v>353.75</v>
      </c>
      <c r="M27" s="16">
        <f t="shared" si="0"/>
        <v>2428.0700000000002</v>
      </c>
    </row>
    <row r="28" spans="1:13" s="17" customFormat="1" x14ac:dyDescent="0.25">
      <c r="A28" s="12" t="s">
        <v>6</v>
      </c>
      <c r="B28" s="12" t="s">
        <v>4</v>
      </c>
      <c r="C28" s="14">
        <v>6074.42</v>
      </c>
      <c r="D28" s="15">
        <v>1012.4</v>
      </c>
      <c r="E28" s="16">
        <v>0</v>
      </c>
      <c r="F28" s="15">
        <v>0</v>
      </c>
      <c r="G28" s="14">
        <v>7086.82</v>
      </c>
      <c r="H28" s="15">
        <f>333.75+418.22</f>
        <v>751.97</v>
      </c>
      <c r="I28" s="15">
        <f>59.96+189.91</f>
        <v>249.87</v>
      </c>
      <c r="J28" s="15">
        <v>0</v>
      </c>
      <c r="K28" s="15">
        <v>3441.48</v>
      </c>
      <c r="L28" s="16">
        <v>4536.13</v>
      </c>
      <c r="M28" s="16">
        <f t="shared" si="0"/>
        <v>2550.6899999999996</v>
      </c>
    </row>
    <row r="29" spans="1:13" s="17" customFormat="1" x14ac:dyDescent="0.25">
      <c r="A29" s="12" t="s">
        <v>79</v>
      </c>
      <c r="B29" s="12" t="s">
        <v>73</v>
      </c>
      <c r="C29" s="14">
        <v>2722.92</v>
      </c>
      <c r="D29" s="15">
        <v>0</v>
      </c>
      <c r="E29" s="16">
        <v>0</v>
      </c>
      <c r="F29" s="15">
        <v>0</v>
      </c>
      <c r="G29" s="14">
        <v>2722.92</v>
      </c>
      <c r="H29" s="15">
        <v>244.14</v>
      </c>
      <c r="I29" s="15">
        <v>43.11</v>
      </c>
      <c r="J29" s="15">
        <v>0</v>
      </c>
      <c r="K29" s="15">
        <v>0</v>
      </c>
      <c r="L29" s="16">
        <v>338.75</v>
      </c>
      <c r="M29" s="16">
        <f t="shared" si="0"/>
        <v>2384.17</v>
      </c>
    </row>
    <row r="30" spans="1:13" s="17" customFormat="1" x14ac:dyDescent="0.25">
      <c r="A30" s="12" t="s">
        <v>85</v>
      </c>
      <c r="B30" s="12" t="s">
        <v>73</v>
      </c>
      <c r="C30" s="14">
        <v>2722.92</v>
      </c>
      <c r="D30" s="15">
        <v>458.84</v>
      </c>
      <c r="E30" s="16">
        <v>0</v>
      </c>
      <c r="F30" s="15">
        <v>0</v>
      </c>
      <c r="G30" s="14">
        <v>3196.82</v>
      </c>
      <c r="H30" s="15">
        <f>152.33+148.68</f>
        <v>301.01</v>
      </c>
      <c r="I30" s="15">
        <v>0</v>
      </c>
      <c r="J30" s="15">
        <v>0</v>
      </c>
      <c r="K30" s="15">
        <v>1686.68</v>
      </c>
      <c r="L30" s="16">
        <v>2079.27</v>
      </c>
      <c r="M30" s="16">
        <f t="shared" si="0"/>
        <v>1117.5500000000002</v>
      </c>
    </row>
    <row r="31" spans="1:13" s="17" customFormat="1" x14ac:dyDescent="0.25">
      <c r="A31" s="12" t="s">
        <v>2</v>
      </c>
      <c r="B31" s="12" t="s">
        <v>69</v>
      </c>
      <c r="C31" s="14">
        <v>12537.4</v>
      </c>
      <c r="D31" s="15">
        <v>696.45</v>
      </c>
      <c r="E31" s="16">
        <v>0</v>
      </c>
      <c r="F31" s="15">
        <v>0</v>
      </c>
      <c r="G31" s="14">
        <v>19249.66</v>
      </c>
      <c r="H31" s="15">
        <f>500.29+251.68</f>
        <v>751.97</v>
      </c>
      <c r="I31" s="15">
        <f>1814.13+33.04</f>
        <v>1847.17</v>
      </c>
      <c r="J31" s="15">
        <v>0</v>
      </c>
      <c r="K31" s="15">
        <v>8073.34</v>
      </c>
      <c r="L31" s="16">
        <v>11006.97</v>
      </c>
      <c r="M31" s="16">
        <f t="shared" si="0"/>
        <v>8242.69</v>
      </c>
    </row>
    <row r="32" spans="1:13" s="17" customFormat="1" x14ac:dyDescent="0.25">
      <c r="A32" s="12" t="s">
        <v>98</v>
      </c>
      <c r="B32" s="12" t="s">
        <v>92</v>
      </c>
      <c r="C32" s="14">
        <v>9450.51</v>
      </c>
      <c r="D32" s="15">
        <v>945.05</v>
      </c>
      <c r="E32" s="16"/>
      <c r="F32" s="15"/>
      <c r="G32" s="14">
        <v>10395.56</v>
      </c>
      <c r="H32" s="15">
        <f>371.47+380.5</f>
        <v>751.97</v>
      </c>
      <c r="I32" s="15">
        <f>847.71+155.16</f>
        <v>1002.87</v>
      </c>
      <c r="J32" s="15"/>
      <c r="K32" s="15">
        <v>3244.54</v>
      </c>
      <c r="L32" s="16">
        <v>5052.18</v>
      </c>
      <c r="M32" s="16">
        <f t="shared" si="0"/>
        <v>5343.3799999999992</v>
      </c>
    </row>
    <row r="33" spans="1:13" s="17" customFormat="1" x14ac:dyDescent="0.25">
      <c r="A33" s="12" t="s">
        <v>74</v>
      </c>
      <c r="B33" s="12" t="s">
        <v>73</v>
      </c>
      <c r="C33" s="14">
        <v>2722.92</v>
      </c>
      <c r="D33" s="15">
        <v>0</v>
      </c>
      <c r="E33" s="16">
        <v>0</v>
      </c>
      <c r="F33" s="15">
        <v>0</v>
      </c>
      <c r="G33" s="14">
        <v>2722.92</v>
      </c>
      <c r="H33" s="15">
        <v>244.14</v>
      </c>
      <c r="I33" s="15">
        <v>43.11</v>
      </c>
      <c r="J33" s="15">
        <v>0</v>
      </c>
      <c r="K33" s="15">
        <v>0</v>
      </c>
      <c r="L33" s="16">
        <v>297.52</v>
      </c>
      <c r="M33" s="16">
        <f t="shared" si="0"/>
        <v>2425.4</v>
      </c>
    </row>
    <row r="34" spans="1:13" s="17" customFormat="1" x14ac:dyDescent="0.25">
      <c r="A34" s="12" t="s">
        <v>91</v>
      </c>
      <c r="B34" s="12" t="s">
        <v>92</v>
      </c>
      <c r="C34" s="14">
        <v>9350</v>
      </c>
      <c r="D34" s="15">
        <v>0</v>
      </c>
      <c r="E34" s="16">
        <v>0</v>
      </c>
      <c r="F34" s="15">
        <v>0</v>
      </c>
      <c r="G34" s="14">
        <v>9038.18</v>
      </c>
      <c r="H34" s="15">
        <v>751.97</v>
      </c>
      <c r="I34" s="15">
        <v>1409.35</v>
      </c>
      <c r="J34" s="15">
        <v>0</v>
      </c>
      <c r="K34" s="15">
        <v>0</v>
      </c>
      <c r="L34" s="16">
        <v>2203.63</v>
      </c>
      <c r="M34" s="16">
        <f t="shared" si="0"/>
        <v>6834.55</v>
      </c>
    </row>
    <row r="35" spans="1:13" s="17" customFormat="1" x14ac:dyDescent="0.25">
      <c r="A35" s="12" t="s">
        <v>95</v>
      </c>
      <c r="B35" s="12" t="s">
        <v>92</v>
      </c>
      <c r="C35" s="14">
        <v>9350</v>
      </c>
      <c r="D35" s="15">
        <v>499.74</v>
      </c>
      <c r="E35" s="16">
        <v>0</v>
      </c>
      <c r="F35" s="15"/>
      <c r="G35" s="14">
        <v>9849.8799999999992</v>
      </c>
      <c r="H35" s="15">
        <f>588.57+163.4</f>
        <v>751.97</v>
      </c>
      <c r="I35" s="15">
        <f>1127.79</f>
        <v>1127.79</v>
      </c>
      <c r="J35" s="15">
        <v>0</v>
      </c>
      <c r="K35" s="15">
        <v>1835.56</v>
      </c>
      <c r="L35" s="16">
        <v>3762.24</v>
      </c>
      <c r="M35" s="16">
        <f t="shared" si="0"/>
        <v>6087.6399999999994</v>
      </c>
    </row>
    <row r="36" spans="1:13" s="17" customFormat="1" x14ac:dyDescent="0.25">
      <c r="A36" s="12" t="s">
        <v>22</v>
      </c>
      <c r="B36" s="12" t="s">
        <v>8</v>
      </c>
      <c r="C36" s="14">
        <v>2781.82</v>
      </c>
      <c r="D36" s="15">
        <v>0</v>
      </c>
      <c r="E36" s="16">
        <v>0</v>
      </c>
      <c r="F36" s="15">
        <v>0</v>
      </c>
      <c r="G36" s="14">
        <v>2781.82</v>
      </c>
      <c r="H36" s="15">
        <v>251.21</v>
      </c>
      <c r="I36" s="15">
        <v>47</v>
      </c>
      <c r="J36" s="15">
        <v>0</v>
      </c>
      <c r="K36" s="15">
        <v>0</v>
      </c>
      <c r="L36" s="16">
        <v>1044.5</v>
      </c>
      <c r="M36" s="16">
        <f t="shared" ref="M36:M68" si="1">G36-L36</f>
        <v>1737.3200000000002</v>
      </c>
    </row>
    <row r="37" spans="1:13" s="17" customFormat="1" x14ac:dyDescent="0.25">
      <c r="A37" s="12" t="s">
        <v>86</v>
      </c>
      <c r="B37" s="12" t="s">
        <v>73</v>
      </c>
      <c r="C37" s="14">
        <v>2722.92</v>
      </c>
      <c r="D37" s="15">
        <v>0</v>
      </c>
      <c r="E37" s="16">
        <v>0</v>
      </c>
      <c r="F37" s="15">
        <v>0</v>
      </c>
      <c r="G37" s="14">
        <v>4358.67</v>
      </c>
      <c r="H37" s="15">
        <v>461.49</v>
      </c>
      <c r="I37" s="15">
        <v>240.74</v>
      </c>
      <c r="J37" s="15">
        <v>0</v>
      </c>
      <c r="K37" s="15">
        <v>0</v>
      </c>
      <c r="L37" s="16">
        <v>774.33</v>
      </c>
      <c r="M37" s="16">
        <f t="shared" si="1"/>
        <v>3584.34</v>
      </c>
    </row>
    <row r="38" spans="1:13" s="17" customFormat="1" x14ac:dyDescent="0.25">
      <c r="A38" s="12" t="s">
        <v>43</v>
      </c>
      <c r="B38" s="12" t="s">
        <v>8</v>
      </c>
      <c r="C38" s="14">
        <v>2647.82</v>
      </c>
      <c r="D38" s="15">
        <v>0</v>
      </c>
      <c r="E38" s="16">
        <v>0</v>
      </c>
      <c r="F38" s="15">
        <v>0</v>
      </c>
      <c r="G38" s="14">
        <v>2647.82</v>
      </c>
      <c r="H38" s="15">
        <v>235.13</v>
      </c>
      <c r="I38" s="15">
        <v>38.15</v>
      </c>
      <c r="J38" s="15">
        <v>0</v>
      </c>
      <c r="K38" s="15">
        <v>0</v>
      </c>
      <c r="L38" s="16">
        <v>558.4</v>
      </c>
      <c r="M38" s="16">
        <f t="shared" si="1"/>
        <v>2089.42</v>
      </c>
    </row>
    <row r="39" spans="1:13" s="17" customFormat="1" x14ac:dyDescent="0.25">
      <c r="A39" s="12" t="s">
        <v>66</v>
      </c>
      <c r="B39" s="12" t="s">
        <v>67</v>
      </c>
      <c r="C39" s="14">
        <v>12537.4</v>
      </c>
      <c r="D39" s="15">
        <v>0</v>
      </c>
      <c r="E39" s="16">
        <v>0</v>
      </c>
      <c r="F39" s="15">
        <v>0</v>
      </c>
      <c r="G39" s="14">
        <v>12537.4</v>
      </c>
      <c r="H39" s="15">
        <v>751.97</v>
      </c>
      <c r="I39" s="15">
        <v>2371.63</v>
      </c>
      <c r="J39" s="15">
        <v>0</v>
      </c>
      <c r="K39" s="15">
        <v>0</v>
      </c>
      <c r="L39" s="16">
        <v>3225.98</v>
      </c>
      <c r="M39" s="16">
        <f t="shared" si="1"/>
        <v>9311.42</v>
      </c>
    </row>
    <row r="40" spans="1:13" s="17" customFormat="1" x14ac:dyDescent="0.25">
      <c r="A40" s="12" t="s">
        <v>41</v>
      </c>
      <c r="B40" s="12" t="s">
        <v>8</v>
      </c>
      <c r="C40" s="14">
        <v>2647.82</v>
      </c>
      <c r="D40" s="15">
        <v>0</v>
      </c>
      <c r="E40" s="16">
        <v>0</v>
      </c>
      <c r="F40" s="15"/>
      <c r="G40" s="14">
        <v>3091.38</v>
      </c>
      <c r="H40" s="15">
        <v>235.13</v>
      </c>
      <c r="I40" s="15">
        <v>38.15</v>
      </c>
      <c r="J40" s="15">
        <v>0</v>
      </c>
      <c r="K40" s="15">
        <v>0</v>
      </c>
      <c r="L40" s="16">
        <v>678.9</v>
      </c>
      <c r="M40" s="16">
        <f>G40-L40</f>
        <v>2412.48</v>
      </c>
    </row>
    <row r="41" spans="1:13" s="17" customFormat="1" x14ac:dyDescent="0.25">
      <c r="A41" s="12" t="s">
        <v>88</v>
      </c>
      <c r="B41" s="12" t="s">
        <v>51</v>
      </c>
      <c r="C41" s="14">
        <v>7918.36</v>
      </c>
      <c r="D41" s="15">
        <v>0</v>
      </c>
      <c r="E41" s="16">
        <v>0</v>
      </c>
      <c r="F41" s="15">
        <v>0</v>
      </c>
      <c r="G41" s="14">
        <v>7918.36</v>
      </c>
      <c r="H41" s="15">
        <v>751.97</v>
      </c>
      <c r="I41" s="15">
        <v>1101.4000000000001</v>
      </c>
      <c r="J41" s="15">
        <v>0</v>
      </c>
      <c r="K41" s="15">
        <v>0</v>
      </c>
      <c r="L41" s="16">
        <v>1908.24</v>
      </c>
      <c r="M41" s="16">
        <f t="shared" si="1"/>
        <v>6010.12</v>
      </c>
    </row>
    <row r="42" spans="1:13" s="17" customFormat="1" x14ac:dyDescent="0.25">
      <c r="A42" s="12" t="s">
        <v>17</v>
      </c>
      <c r="B42" s="12" t="s">
        <v>8</v>
      </c>
      <c r="C42" s="14">
        <v>2781.82</v>
      </c>
      <c r="D42" s="15">
        <v>464.21</v>
      </c>
      <c r="E42" s="16">
        <v>0</v>
      </c>
      <c r="F42" s="15">
        <v>0</v>
      </c>
      <c r="G42" s="14">
        <v>4485.7</v>
      </c>
      <c r="H42" s="15">
        <f>156.51+150.61</f>
        <v>307.12</v>
      </c>
      <c r="I42" s="15">
        <v>0</v>
      </c>
      <c r="J42" s="15">
        <v>0</v>
      </c>
      <c r="K42" s="15">
        <v>2944.18</v>
      </c>
      <c r="L42" s="16">
        <v>3350.54</v>
      </c>
      <c r="M42" s="16">
        <f t="shared" si="1"/>
        <v>1135.1599999999999</v>
      </c>
    </row>
    <row r="43" spans="1:13" s="17" customFormat="1" x14ac:dyDescent="0.25">
      <c r="A43" s="12" t="s">
        <v>46</v>
      </c>
      <c r="B43" s="12" t="s">
        <v>8</v>
      </c>
      <c r="C43" s="14">
        <v>2647.82</v>
      </c>
      <c r="D43" s="15">
        <v>0</v>
      </c>
      <c r="E43" s="16">
        <v>0</v>
      </c>
      <c r="F43" s="15">
        <v>0</v>
      </c>
      <c r="G43" s="14">
        <v>2647.82</v>
      </c>
      <c r="H43" s="15">
        <v>235.13</v>
      </c>
      <c r="I43" s="15">
        <v>38.15</v>
      </c>
      <c r="J43" s="15">
        <v>0</v>
      </c>
      <c r="K43" s="15">
        <v>0</v>
      </c>
      <c r="L43" s="16">
        <v>364.86</v>
      </c>
      <c r="M43" s="16">
        <f t="shared" si="1"/>
        <v>2282.96</v>
      </c>
    </row>
    <row r="44" spans="1:13" s="17" customFormat="1" x14ac:dyDescent="0.25">
      <c r="A44" s="12" t="s">
        <v>102</v>
      </c>
      <c r="B44" s="12" t="s">
        <v>73</v>
      </c>
      <c r="C44" s="14">
        <v>2711</v>
      </c>
      <c r="D44" s="15">
        <v>0</v>
      </c>
      <c r="E44" s="16">
        <v>0</v>
      </c>
      <c r="F44" s="15">
        <v>0</v>
      </c>
      <c r="G44" s="14">
        <v>2711</v>
      </c>
      <c r="H44" s="15">
        <v>242.71</v>
      </c>
      <c r="I44" s="15">
        <v>42.32</v>
      </c>
      <c r="J44" s="15">
        <v>0</v>
      </c>
      <c r="K44" s="15">
        <v>0</v>
      </c>
      <c r="L44" s="16">
        <v>542.76</v>
      </c>
      <c r="M44" s="16">
        <f t="shared" si="1"/>
        <v>2168.2399999999998</v>
      </c>
    </row>
    <row r="45" spans="1:13" s="17" customFormat="1" x14ac:dyDescent="0.25">
      <c r="A45" s="12" t="s">
        <v>78</v>
      </c>
      <c r="B45" s="12" t="s">
        <v>39</v>
      </c>
      <c r="C45" s="14">
        <v>7918.36</v>
      </c>
      <c r="D45" s="15">
        <v>0</v>
      </c>
      <c r="E45" s="16">
        <v>0</v>
      </c>
      <c r="F45" s="15">
        <v>0</v>
      </c>
      <c r="G45" s="14">
        <v>7918.36</v>
      </c>
      <c r="H45" s="15">
        <v>751.97</v>
      </c>
      <c r="I45" s="15">
        <v>1101.4000000000001</v>
      </c>
      <c r="J45" s="15">
        <v>0</v>
      </c>
      <c r="K45" s="15">
        <v>0</v>
      </c>
      <c r="L45" s="16">
        <v>3660.02</v>
      </c>
      <c r="M45" s="16">
        <f>G45-L45</f>
        <v>4258.34</v>
      </c>
    </row>
    <row r="46" spans="1:13" s="17" customFormat="1" x14ac:dyDescent="0.25">
      <c r="A46" s="12" t="s">
        <v>97</v>
      </c>
      <c r="B46" s="12" t="s">
        <v>73</v>
      </c>
      <c r="C46" s="14">
        <v>2711</v>
      </c>
      <c r="D46" s="15">
        <v>0</v>
      </c>
      <c r="E46" s="16">
        <v>0</v>
      </c>
      <c r="F46" s="15">
        <v>0</v>
      </c>
      <c r="G46" s="14">
        <v>2711</v>
      </c>
      <c r="H46" s="15">
        <v>242.71</v>
      </c>
      <c r="I46" s="15">
        <v>42.32</v>
      </c>
      <c r="J46" s="15">
        <v>0</v>
      </c>
      <c r="K46" s="15">
        <v>0</v>
      </c>
      <c r="L46" s="16">
        <v>356.46</v>
      </c>
      <c r="M46" s="16">
        <f t="shared" si="1"/>
        <v>2354.54</v>
      </c>
    </row>
    <row r="47" spans="1:13" s="17" customFormat="1" x14ac:dyDescent="0.25">
      <c r="A47" s="12" t="s">
        <v>19</v>
      </c>
      <c r="B47" s="12" t="s">
        <v>99</v>
      </c>
      <c r="C47" s="14">
        <v>10070.129999999999</v>
      </c>
      <c r="D47" s="15">
        <v>0</v>
      </c>
      <c r="E47" s="16">
        <v>575.70000000000005</v>
      </c>
      <c r="F47" s="15">
        <v>0</v>
      </c>
      <c r="G47" s="14">
        <v>13512.33</v>
      </c>
      <c r="H47" s="15">
        <f>576.52+175.45</f>
        <v>751.97</v>
      </c>
      <c r="I47" s="15">
        <f>1511.07+3416.62</f>
        <v>4927.6899999999996</v>
      </c>
      <c r="J47" s="15">
        <v>0</v>
      </c>
      <c r="K47" s="15">
        <v>308.45999999999998</v>
      </c>
      <c r="L47" s="16">
        <v>7238.07</v>
      </c>
      <c r="M47" s="16">
        <f t="shared" si="1"/>
        <v>6274.26</v>
      </c>
    </row>
    <row r="48" spans="1:13" s="17" customFormat="1" x14ac:dyDescent="0.25">
      <c r="A48" s="12" t="s">
        <v>76</v>
      </c>
      <c r="B48" s="12" t="s">
        <v>73</v>
      </c>
      <c r="C48" s="14">
        <v>2722.92</v>
      </c>
      <c r="D48" s="15">
        <v>0</v>
      </c>
      <c r="E48" s="16">
        <v>0</v>
      </c>
      <c r="F48" s="15"/>
      <c r="G48" s="14">
        <v>2722.92</v>
      </c>
      <c r="H48" s="15">
        <v>244.14</v>
      </c>
      <c r="I48" s="15">
        <v>43.11</v>
      </c>
      <c r="J48" s="15">
        <v>0</v>
      </c>
      <c r="K48" s="15" t="s">
        <v>104</v>
      </c>
      <c r="L48" s="16">
        <v>406.72</v>
      </c>
      <c r="M48" s="16">
        <f t="shared" si="1"/>
        <v>2316.1999999999998</v>
      </c>
    </row>
    <row r="49" spans="1:13" s="17" customFormat="1" x14ac:dyDescent="0.25">
      <c r="A49" s="12" t="s">
        <v>21</v>
      </c>
      <c r="B49" s="12" t="s">
        <v>10</v>
      </c>
      <c r="C49" s="14">
        <v>10070.129999999999</v>
      </c>
      <c r="D49" s="15">
        <v>0</v>
      </c>
      <c r="E49" s="16">
        <v>2467.27</v>
      </c>
      <c r="F49" s="15">
        <v>0</v>
      </c>
      <c r="G49" s="14">
        <v>12537.4</v>
      </c>
      <c r="H49" s="15">
        <v>751.97</v>
      </c>
      <c r="I49" s="15">
        <v>1693.13</v>
      </c>
      <c r="J49" s="15">
        <v>0</v>
      </c>
      <c r="K49" s="15">
        <v>0</v>
      </c>
      <c r="L49" s="16">
        <v>2492.37</v>
      </c>
      <c r="M49" s="16">
        <f t="shared" si="1"/>
        <v>10045.029999999999</v>
      </c>
    </row>
    <row r="50" spans="1:13" s="17" customFormat="1" x14ac:dyDescent="0.25">
      <c r="A50" s="12" t="s">
        <v>26</v>
      </c>
      <c r="B50" s="12" t="s">
        <v>8</v>
      </c>
      <c r="C50" s="14">
        <v>2781.82</v>
      </c>
      <c r="D50" s="15">
        <v>0</v>
      </c>
      <c r="E50" s="16">
        <v>0</v>
      </c>
      <c r="F50" s="15">
        <v>0</v>
      </c>
      <c r="G50" s="14">
        <v>2781.82</v>
      </c>
      <c r="H50" s="15">
        <v>251.21</v>
      </c>
      <c r="I50" s="15">
        <v>47</v>
      </c>
      <c r="J50" s="15">
        <v>0</v>
      </c>
      <c r="K50" s="15">
        <v>0</v>
      </c>
      <c r="L50" s="16">
        <v>421.4</v>
      </c>
      <c r="M50" s="16">
        <f t="shared" si="1"/>
        <v>2360.42</v>
      </c>
    </row>
    <row r="51" spans="1:13" s="17" customFormat="1" x14ac:dyDescent="0.25">
      <c r="A51" s="12" t="s">
        <v>105</v>
      </c>
      <c r="B51" s="12" t="s">
        <v>99</v>
      </c>
      <c r="C51" s="14">
        <v>8467.15</v>
      </c>
      <c r="D51" s="15">
        <v>0</v>
      </c>
      <c r="E51" s="16">
        <v>0</v>
      </c>
      <c r="F51" s="15"/>
      <c r="G51" s="14">
        <v>8467.15</v>
      </c>
      <c r="H51" s="15">
        <v>751.97</v>
      </c>
      <c r="I51" s="15">
        <v>1252.31</v>
      </c>
      <c r="J51" s="15">
        <v>0</v>
      </c>
      <c r="K51" s="15">
        <v>0</v>
      </c>
      <c r="L51" s="16">
        <v>2011.98</v>
      </c>
      <c r="M51" s="16">
        <f t="shared" si="1"/>
        <v>6455.17</v>
      </c>
    </row>
    <row r="52" spans="1:13" s="17" customFormat="1" x14ac:dyDescent="0.25">
      <c r="A52" s="12" t="s">
        <v>83</v>
      </c>
      <c r="B52" s="12" t="s">
        <v>84</v>
      </c>
      <c r="C52" s="14">
        <v>5952.62</v>
      </c>
      <c r="D52" s="15">
        <v>0</v>
      </c>
      <c r="E52" s="16">
        <v>0</v>
      </c>
      <c r="F52" s="15">
        <v>0</v>
      </c>
      <c r="G52" s="14">
        <v>5952.62</v>
      </c>
      <c r="H52" s="15">
        <v>684.64</v>
      </c>
      <c r="I52" s="15">
        <v>579.33000000000004</v>
      </c>
      <c r="J52" s="15">
        <v>0</v>
      </c>
      <c r="K52" s="15">
        <v>0</v>
      </c>
      <c r="L52" s="16">
        <v>1662.39</v>
      </c>
      <c r="M52" s="16">
        <f t="shared" si="1"/>
        <v>4290.2299999999996</v>
      </c>
    </row>
    <row r="53" spans="1:13" s="17" customFormat="1" x14ac:dyDescent="0.25">
      <c r="A53" s="12" t="s">
        <v>82</v>
      </c>
      <c r="B53" s="12" t="s">
        <v>73</v>
      </c>
      <c r="C53" s="14">
        <v>2722.92</v>
      </c>
      <c r="D53" s="15">
        <v>0</v>
      </c>
      <c r="E53" s="16">
        <v>2674.1</v>
      </c>
      <c r="F53" s="15"/>
      <c r="G53" s="14">
        <v>5397.02</v>
      </c>
      <c r="H53" s="15">
        <v>244.14</v>
      </c>
      <c r="I53" s="15">
        <v>43.11</v>
      </c>
      <c r="J53" s="15">
        <v>0</v>
      </c>
      <c r="K53" s="15">
        <v>0</v>
      </c>
      <c r="L53" s="16">
        <v>1674.14</v>
      </c>
      <c r="M53" s="16">
        <f t="shared" si="1"/>
        <v>3722.88</v>
      </c>
    </row>
    <row r="54" spans="1:13" s="17" customFormat="1" x14ac:dyDescent="0.25">
      <c r="A54" s="12" t="s">
        <v>37</v>
      </c>
      <c r="B54" s="12" t="s">
        <v>38</v>
      </c>
      <c r="C54" s="14">
        <v>6074.42</v>
      </c>
      <c r="D54" s="15">
        <v>0</v>
      </c>
      <c r="E54" s="16">
        <v>0</v>
      </c>
      <c r="F54" s="15">
        <v>0</v>
      </c>
      <c r="G54" s="14">
        <v>6074.42</v>
      </c>
      <c r="H54" s="15">
        <v>701.69</v>
      </c>
      <c r="I54" s="15">
        <v>608.14</v>
      </c>
      <c r="J54" s="15">
        <v>0</v>
      </c>
      <c r="K54" s="15">
        <v>0</v>
      </c>
      <c r="L54" s="16">
        <v>1859.12</v>
      </c>
      <c r="M54" s="16">
        <f t="shared" si="1"/>
        <v>4215.3</v>
      </c>
    </row>
    <row r="55" spans="1:13" s="17" customFormat="1" x14ac:dyDescent="0.25">
      <c r="A55" s="12" t="s">
        <v>32</v>
      </c>
      <c r="B55" s="12" t="s">
        <v>100</v>
      </c>
      <c r="C55" s="14">
        <v>9680.98</v>
      </c>
      <c r="D55" s="15">
        <v>0</v>
      </c>
      <c r="E55" s="16">
        <v>0</v>
      </c>
      <c r="F55" s="15">
        <v>0</v>
      </c>
      <c r="G55" s="14">
        <v>9680.98</v>
      </c>
      <c r="H55" s="15">
        <v>751.97</v>
      </c>
      <c r="I55" s="15">
        <v>1586.12</v>
      </c>
      <c r="J55" s="15">
        <v>0</v>
      </c>
      <c r="K55" s="15">
        <v>0</v>
      </c>
      <c r="L55" s="16">
        <v>2489.13</v>
      </c>
      <c r="M55" s="16">
        <f t="shared" si="1"/>
        <v>7191.8499999999995</v>
      </c>
    </row>
    <row r="56" spans="1:13" s="17" customFormat="1" x14ac:dyDescent="0.25">
      <c r="A56" s="12" t="s">
        <v>11</v>
      </c>
      <c r="B56" s="12" t="s">
        <v>10</v>
      </c>
      <c r="C56" s="14">
        <v>10070.129999999999</v>
      </c>
      <c r="D56" s="15">
        <v>1693.46</v>
      </c>
      <c r="E56" s="16">
        <v>0</v>
      </c>
      <c r="F56" s="15">
        <v>0</v>
      </c>
      <c r="G56" s="14">
        <v>11808.9</v>
      </c>
      <c r="H56" s="15">
        <v>751.97</v>
      </c>
      <c r="I56" s="15">
        <f>515.28+786.65</f>
        <v>1301.9299999999998</v>
      </c>
      <c r="J56" s="15">
        <v>0</v>
      </c>
      <c r="K56" s="15">
        <v>5235.22</v>
      </c>
      <c r="L56" s="16">
        <v>7415</v>
      </c>
      <c r="M56" s="16">
        <f t="shared" si="1"/>
        <v>4393.8999999999996</v>
      </c>
    </row>
    <row r="57" spans="1:13" s="17" customFormat="1" x14ac:dyDescent="0.25">
      <c r="A57" s="12" t="s">
        <v>58</v>
      </c>
      <c r="B57" s="12" t="s">
        <v>8</v>
      </c>
      <c r="C57" s="14">
        <v>2495.83</v>
      </c>
      <c r="D57" s="15">
        <v>0</v>
      </c>
      <c r="E57" s="16">
        <v>0</v>
      </c>
      <c r="F57" s="15">
        <v>0</v>
      </c>
      <c r="G57" s="14">
        <v>2495.83</v>
      </c>
      <c r="H57" s="15">
        <v>216.89</v>
      </c>
      <c r="I57" s="15">
        <v>28.12</v>
      </c>
      <c r="J57" s="15">
        <v>0</v>
      </c>
      <c r="K57" s="15">
        <v>0</v>
      </c>
      <c r="L57" s="16">
        <v>452.08</v>
      </c>
      <c r="M57" s="16">
        <f t="shared" si="1"/>
        <v>2043.75</v>
      </c>
    </row>
    <row r="58" spans="1:13" s="17" customFormat="1" x14ac:dyDescent="0.25">
      <c r="A58" s="12" t="s">
        <v>31</v>
      </c>
      <c r="B58" s="12" t="s">
        <v>8</v>
      </c>
      <c r="C58" s="14">
        <v>2752.19</v>
      </c>
      <c r="D58" s="15">
        <v>0</v>
      </c>
      <c r="E58" s="16">
        <v>0</v>
      </c>
      <c r="F58" s="15">
        <v>0</v>
      </c>
      <c r="G58" s="14">
        <v>2752.19</v>
      </c>
      <c r="H58" s="15">
        <v>247.65</v>
      </c>
      <c r="I58" s="15">
        <v>45.04</v>
      </c>
      <c r="J58" s="15">
        <v>0</v>
      </c>
      <c r="K58" s="15">
        <v>0</v>
      </c>
      <c r="L58" s="16">
        <v>358.42</v>
      </c>
      <c r="M58" s="16">
        <f t="shared" si="1"/>
        <v>2393.77</v>
      </c>
    </row>
    <row r="59" spans="1:13" s="17" customFormat="1" x14ac:dyDescent="0.25">
      <c r="A59" s="12" t="s">
        <v>80</v>
      </c>
      <c r="B59" s="12" t="s">
        <v>81</v>
      </c>
      <c r="C59" s="14">
        <v>9034.9</v>
      </c>
      <c r="D59" s="15">
        <v>0</v>
      </c>
      <c r="E59" s="16">
        <v>0</v>
      </c>
      <c r="F59" s="15">
        <v>0</v>
      </c>
      <c r="G59" s="14">
        <v>9034.9</v>
      </c>
      <c r="H59" s="15">
        <v>751.97</v>
      </c>
      <c r="I59" s="15">
        <v>1408.45</v>
      </c>
      <c r="J59" s="15">
        <v>0</v>
      </c>
      <c r="K59" s="15">
        <v>0</v>
      </c>
      <c r="L59" s="16">
        <v>2222.71</v>
      </c>
      <c r="M59" s="16">
        <f t="shared" si="1"/>
        <v>6812.19</v>
      </c>
    </row>
    <row r="60" spans="1:13" s="17" customFormat="1" x14ac:dyDescent="0.25">
      <c r="A60" s="12" t="s">
        <v>68</v>
      </c>
      <c r="B60" s="12" t="s">
        <v>8</v>
      </c>
      <c r="C60" s="14">
        <v>2495.83</v>
      </c>
      <c r="D60" s="15">
        <v>0</v>
      </c>
      <c r="E60" s="16">
        <v>0</v>
      </c>
      <c r="F60" s="15">
        <v>0</v>
      </c>
      <c r="G60" s="14">
        <v>2495.83</v>
      </c>
      <c r="H60" s="15">
        <v>216.89</v>
      </c>
      <c r="I60" s="15">
        <v>28.12</v>
      </c>
      <c r="J60" s="15">
        <v>0</v>
      </c>
      <c r="K60" s="15">
        <v>0</v>
      </c>
      <c r="L60" s="16">
        <v>364.48</v>
      </c>
      <c r="M60" s="16">
        <f>G60-L60</f>
        <v>2131.35</v>
      </c>
    </row>
    <row r="61" spans="1:13" s="17" customFormat="1" x14ac:dyDescent="0.25">
      <c r="A61" s="12" t="s">
        <v>30</v>
      </c>
      <c r="B61" s="12" t="s">
        <v>8</v>
      </c>
      <c r="C61" s="14">
        <v>2781.82</v>
      </c>
      <c r="D61" s="15">
        <v>0</v>
      </c>
      <c r="E61" s="16">
        <v>0</v>
      </c>
      <c r="F61" s="15">
        <v>0</v>
      </c>
      <c r="G61" s="14">
        <v>2781.82</v>
      </c>
      <c r="H61" s="15">
        <v>251.21</v>
      </c>
      <c r="I61" s="15">
        <v>47</v>
      </c>
      <c r="J61" s="15">
        <v>0</v>
      </c>
      <c r="K61" s="15">
        <v>0</v>
      </c>
      <c r="L61" s="16">
        <v>520.4</v>
      </c>
      <c r="M61" s="16">
        <f t="shared" si="1"/>
        <v>2261.42</v>
      </c>
    </row>
    <row r="62" spans="1:13" s="17" customFormat="1" x14ac:dyDescent="0.25">
      <c r="A62" s="12" t="s">
        <v>93</v>
      </c>
      <c r="B62" s="12" t="s">
        <v>73</v>
      </c>
      <c r="C62" s="14">
        <v>2711</v>
      </c>
      <c r="D62" s="15">
        <v>0</v>
      </c>
      <c r="E62" s="16">
        <v>2674.1</v>
      </c>
      <c r="F62" s="15">
        <v>0</v>
      </c>
      <c r="G62" s="14">
        <v>5385.1</v>
      </c>
      <c r="H62" s="15">
        <v>242.71</v>
      </c>
      <c r="I62" s="15">
        <v>42.32</v>
      </c>
      <c r="J62" s="15">
        <v>0</v>
      </c>
      <c r="K62" s="15">
        <v>0</v>
      </c>
      <c r="L62" s="16">
        <v>1685.19</v>
      </c>
      <c r="M62" s="16">
        <f t="shared" si="1"/>
        <v>3699.9100000000003</v>
      </c>
    </row>
    <row r="63" spans="1:13" s="17" customFormat="1" x14ac:dyDescent="0.25">
      <c r="A63" s="12" t="s">
        <v>44</v>
      </c>
      <c r="B63" s="12" t="s">
        <v>101</v>
      </c>
      <c r="C63" s="14">
        <v>2647.82</v>
      </c>
      <c r="D63" s="15">
        <v>1599.11</v>
      </c>
      <c r="E63" s="16">
        <v>3162.32</v>
      </c>
      <c r="F63" s="15">
        <v>0</v>
      </c>
      <c r="G63" s="14">
        <v>9563.7800000000007</v>
      </c>
      <c r="H63" s="15">
        <f>5.19+746.78</f>
        <v>751.97</v>
      </c>
      <c r="I63" s="15">
        <f>119.52+684.3</f>
        <v>803.81999999999994</v>
      </c>
      <c r="J63" s="15">
        <v>0</v>
      </c>
      <c r="K63" s="15">
        <v>4965.3599999999997</v>
      </c>
      <c r="L63" s="21">
        <v>6653.94</v>
      </c>
      <c r="M63" s="16">
        <f t="shared" si="1"/>
        <v>2909.8400000000011</v>
      </c>
    </row>
    <row r="64" spans="1:13" s="17" customFormat="1" x14ac:dyDescent="0.25">
      <c r="A64" s="12" t="s">
        <v>45</v>
      </c>
      <c r="B64" s="12" t="s">
        <v>48</v>
      </c>
      <c r="C64" s="14">
        <v>9585.1299999999992</v>
      </c>
      <c r="D64" s="15">
        <v>0</v>
      </c>
      <c r="E64" s="16">
        <v>6367.6</v>
      </c>
      <c r="F64" s="15">
        <v>0</v>
      </c>
      <c r="G64" s="14">
        <v>15952.73</v>
      </c>
      <c r="H64" s="15">
        <v>751.97</v>
      </c>
      <c r="I64" s="15">
        <v>3310.85</v>
      </c>
      <c r="J64" s="15">
        <v>0</v>
      </c>
      <c r="K64" s="15">
        <v>0</v>
      </c>
      <c r="L64" s="16">
        <v>4244.29</v>
      </c>
      <c r="M64" s="16">
        <f t="shared" si="1"/>
        <v>11708.439999999999</v>
      </c>
    </row>
    <row r="65" spans="1:13" s="17" customFormat="1" x14ac:dyDescent="0.25">
      <c r="A65" s="12" t="s">
        <v>29</v>
      </c>
      <c r="B65" s="12" t="s">
        <v>49</v>
      </c>
      <c r="C65" s="14">
        <v>2781.82</v>
      </c>
      <c r="D65" s="15">
        <v>0</v>
      </c>
      <c r="E65" s="16">
        <f>757.9+419.46</f>
        <v>1177.3599999999999</v>
      </c>
      <c r="F65" s="15">
        <v>0</v>
      </c>
      <c r="G65" s="14">
        <v>3959.18</v>
      </c>
      <c r="H65" s="15">
        <v>405.56</v>
      </c>
      <c r="I65" s="15">
        <v>178.24</v>
      </c>
      <c r="J65" s="15">
        <v>0</v>
      </c>
      <c r="K65" s="15"/>
      <c r="L65" s="16">
        <v>721.89</v>
      </c>
      <c r="M65" s="16">
        <f t="shared" si="1"/>
        <v>3237.29</v>
      </c>
    </row>
    <row r="66" spans="1:13" s="17" customFormat="1" x14ac:dyDescent="0.25">
      <c r="A66" s="12" t="s">
        <v>27</v>
      </c>
      <c r="B66" s="12" t="s">
        <v>38</v>
      </c>
      <c r="C66" s="14">
        <v>5700.65</v>
      </c>
      <c r="D66" s="15">
        <v>0</v>
      </c>
      <c r="E66" s="16">
        <v>0</v>
      </c>
      <c r="F66" s="15">
        <v>0</v>
      </c>
      <c r="G66" s="14">
        <v>5700.65</v>
      </c>
      <c r="H66" s="15">
        <v>649.37</v>
      </c>
      <c r="I66" s="15">
        <v>519.74</v>
      </c>
      <c r="J66" s="15">
        <v>0</v>
      </c>
      <c r="K66" s="15">
        <v>0</v>
      </c>
      <c r="L66" s="16">
        <v>1223.98</v>
      </c>
      <c r="M66" s="16">
        <f t="shared" si="1"/>
        <v>4476.67</v>
      </c>
    </row>
    <row r="67" spans="1:13" s="17" customFormat="1" x14ac:dyDescent="0.25">
      <c r="A67" s="12" t="s">
        <v>94</v>
      </c>
      <c r="B67" s="12" t="s">
        <v>4</v>
      </c>
      <c r="C67" s="14">
        <v>5700.65</v>
      </c>
      <c r="D67" s="15">
        <v>0</v>
      </c>
      <c r="E67" s="16">
        <v>0</v>
      </c>
      <c r="F67" s="15">
        <v>0</v>
      </c>
      <c r="G67" s="14">
        <v>5700.65</v>
      </c>
      <c r="H67" s="15">
        <v>649.37</v>
      </c>
      <c r="I67" s="15">
        <v>519.74</v>
      </c>
      <c r="J67" s="15">
        <v>0</v>
      </c>
      <c r="K67" s="15">
        <v>0</v>
      </c>
      <c r="L67" s="16">
        <v>1229.07</v>
      </c>
      <c r="M67" s="16">
        <f t="shared" si="1"/>
        <v>4471.58</v>
      </c>
    </row>
    <row r="68" spans="1:13" s="17" customFormat="1" x14ac:dyDescent="0.25">
      <c r="A68" s="12" t="s">
        <v>18</v>
      </c>
      <c r="B68" s="12" t="s">
        <v>13</v>
      </c>
      <c r="C68" s="14">
        <v>6381.8</v>
      </c>
      <c r="D68" s="15">
        <v>0</v>
      </c>
      <c r="E68" s="16">
        <v>0</v>
      </c>
      <c r="F68" s="15">
        <v>0</v>
      </c>
      <c r="G68" s="14">
        <v>6381.8</v>
      </c>
      <c r="H68" s="15">
        <v>744.73</v>
      </c>
      <c r="I68" s="15">
        <v>680.83</v>
      </c>
      <c r="J68" s="15">
        <v>0</v>
      </c>
      <c r="K68" s="15">
        <v>0</v>
      </c>
      <c r="L68" s="16">
        <v>1472.83</v>
      </c>
      <c r="M68" s="16">
        <f t="shared" si="1"/>
        <v>4908.97</v>
      </c>
    </row>
    <row r="69" spans="1:13" x14ac:dyDescent="0.25">
      <c r="A69" s="20" t="s">
        <v>64</v>
      </c>
      <c r="B69" s="20"/>
      <c r="C69" s="4">
        <f t="shared" ref="C69:M69" si="2">SUM(C4:C68)</f>
        <v>366268.83000000019</v>
      </c>
      <c r="D69" s="5">
        <f t="shared" si="2"/>
        <v>10498.29</v>
      </c>
      <c r="E69" s="5">
        <f t="shared" si="2"/>
        <v>33131.89</v>
      </c>
      <c r="F69" s="5">
        <f t="shared" si="2"/>
        <v>0</v>
      </c>
      <c r="G69" s="4">
        <f t="shared" si="2"/>
        <v>427557.35000000021</v>
      </c>
      <c r="H69" s="5">
        <f>SUM(H4:H68)</f>
        <v>33921.180000000008</v>
      </c>
      <c r="I69" s="5">
        <f t="shared" si="2"/>
        <v>47862.350000000006</v>
      </c>
      <c r="J69" s="4">
        <f t="shared" si="2"/>
        <v>0</v>
      </c>
      <c r="K69" s="5">
        <f t="shared" si="2"/>
        <v>43145.930000000008</v>
      </c>
      <c r="L69" s="4">
        <f t="shared" si="2"/>
        <v>140593.88</v>
      </c>
      <c r="M69" s="5">
        <f t="shared" si="2"/>
        <v>286963.46999999997</v>
      </c>
    </row>
  </sheetData>
  <mergeCells count="3">
    <mergeCell ref="A1:M1"/>
    <mergeCell ref="A2:M2"/>
    <mergeCell ref="A69:B69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Dieniffer Rodrigues</cp:lastModifiedBy>
  <cp:lastPrinted>2020-11-09T19:40:23Z</cp:lastPrinted>
  <dcterms:created xsi:type="dcterms:W3CDTF">2015-04-01T12:17:47Z</dcterms:created>
  <dcterms:modified xsi:type="dcterms:W3CDTF">2021-06-23T15:37:25Z</dcterms:modified>
</cp:coreProperties>
</file>